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mc:AlternateContent xmlns:mc="http://schemas.openxmlformats.org/markup-compatibility/2006">
    <mc:Choice Requires="x15">
      <x15ac:absPath xmlns:x15ac="http://schemas.microsoft.com/office/spreadsheetml/2010/11/ac" url="/Users/adrianaquesadavalverde/Documents/"/>
    </mc:Choice>
  </mc:AlternateContent>
  <xr:revisionPtr revIDLastSave="0" documentId="13_ncr:1_{487BD4CD-4957-8F45-9CEB-BD1590962FA7}" xr6:coauthVersionLast="47" xr6:coauthVersionMax="47" xr10:uidLastSave="{00000000-0000-0000-0000-000000000000}"/>
  <bookViews>
    <workbookView xWindow="0" yWindow="500" windowWidth="28800" windowHeight="17500" xr2:uid="{00000000-000D-0000-FFFF-FFFF00000000}"/>
  </bookViews>
  <sheets>
    <sheet name="Respuestas del form usuarios" sheetId="1" r:id="rId1"/>
    <sheet name="Generalidades" sheetId="5" r:id="rId2"/>
    <sheet name="Motivos de viaje" sheetId="2" r:id="rId3"/>
    <sheet name="Cómo se enteran del servicio" sheetId="9" r:id="rId4"/>
    <sheet name="Acceso al servicio" sheetId="11" r:id="rId5"/>
    <sheet name="Motivos uso tuk tuk" sheetId="7" r:id="rId6"/>
    <sheet name="Motivos no uso tuk tuk" sheetId="8" r:id="rId7"/>
  </sheets>
  <definedNames>
    <definedName name="_xlnm._FilterDatabase" localSheetId="0" hidden="1">'Respuestas del form usuarios'!$B$1:$X$149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6" i="11" l="1"/>
  <c r="B5" i="11"/>
  <c r="B4" i="11"/>
  <c r="B3" i="11"/>
  <c r="B2" i="11"/>
  <c r="C9" i="5"/>
  <c r="C8" i="5"/>
  <c r="C7" i="5"/>
  <c r="C5" i="5"/>
  <c r="C4" i="5"/>
  <c r="U151" i="1"/>
  <c r="V151" i="1"/>
  <c r="W151" i="1"/>
  <c r="T151" i="1"/>
  <c r="C3" i="7" l="1"/>
  <c r="C7" i="9"/>
  <c r="C6" i="9"/>
  <c r="C5" i="9"/>
  <c r="C4" i="9"/>
  <c r="C3" i="9"/>
  <c r="C2" i="9"/>
  <c r="B4" i="9"/>
  <c r="B3" i="9"/>
  <c r="B5" i="9"/>
  <c r="B7" i="9"/>
  <c r="C7" i="8" l="1"/>
  <c r="C6" i="8"/>
  <c r="C5" i="8"/>
  <c r="C4" i="8"/>
  <c r="C3" i="8"/>
  <c r="C2" i="8"/>
  <c r="C9" i="8"/>
  <c r="C8" i="8"/>
  <c r="B2" i="7"/>
  <c r="C2" i="7" s="1"/>
  <c r="C12" i="7"/>
  <c r="C15" i="7"/>
  <c r="B13" i="7"/>
  <c r="C13" i="7" s="1"/>
  <c r="B8" i="7"/>
  <c r="C8" i="7" s="1"/>
  <c r="B9" i="7"/>
  <c r="C9" i="7" s="1"/>
  <c r="B16" i="7"/>
  <c r="C16" i="7" s="1"/>
  <c r="B5" i="7"/>
  <c r="C5" i="7" s="1"/>
  <c r="B11" i="7"/>
  <c r="C11" i="7" s="1"/>
  <c r="B7" i="7"/>
  <c r="C7" i="7" s="1"/>
  <c r="B6" i="7"/>
  <c r="C6" i="7" s="1"/>
  <c r="B10" i="7"/>
  <c r="C10" i="7" s="1"/>
  <c r="B14" i="7"/>
  <c r="C14" i="7" s="1"/>
  <c r="B4" i="7"/>
  <c r="C4" i="7" s="1"/>
  <c r="B3" i="7"/>
  <c r="B4" i="2"/>
  <c r="C4" i="2" s="1"/>
  <c r="C9" i="2"/>
  <c r="C10" i="2"/>
  <c r="C2" i="2"/>
  <c r="B8" i="2"/>
  <c r="C8" i="2" s="1"/>
  <c r="B3" i="2"/>
  <c r="C3" i="2" s="1"/>
  <c r="B2" i="2"/>
  <c r="B6" i="2"/>
  <c r="C6" i="2" s="1"/>
  <c r="B7" i="2"/>
  <c r="C7" i="2" s="1"/>
  <c r="B5" i="2"/>
  <c r="C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X54" authorId="0" shapeId="0" xr:uid="{00000000-0006-0000-0000-000001000000}">
      <text>
        <r>
          <rPr>
            <sz val="10"/>
            <color rgb="FF000000"/>
            <rFont val="Arial"/>
            <family val="2"/>
          </rPr>
          <t>Responder updated this value.</t>
        </r>
      </text>
    </comment>
  </commentList>
</comments>
</file>

<file path=xl/sharedStrings.xml><?xml version="1.0" encoding="utf-8"?>
<sst xmlns="http://schemas.openxmlformats.org/spreadsheetml/2006/main" count="2007" uniqueCount="425">
  <si>
    <t>Timestamp</t>
  </si>
  <si>
    <t>1. ¿A cuál rango de edad pertence?</t>
  </si>
  <si>
    <t>2. ¿Con cuál género se identifica?</t>
  </si>
  <si>
    <t>3. ¿Según su raza, idioma o cultura, cómo se identifica?</t>
  </si>
  <si>
    <t>4. Su presencia en Puerto Viejo se debe a:</t>
  </si>
  <si>
    <t>5. Cuál es el medio de transporte principal que utiliza para movilizarse en Puerto Viejo</t>
  </si>
  <si>
    <t>6. ¿Ha usado tuk-tuks para movilizarse en Puerto Viejo?
Los tuk tuk son vehículos de tres ruedas tipo motocicleta como los que se pueden visualizar en la siguiente fotografía:</t>
  </si>
  <si>
    <t>7. Indique por qué no ha usado los servicios de tuk tuks</t>
  </si>
  <si>
    <t>8.  ¿Tiene algún otro comentario sobre su percepción u opinión sobre los servicios de tuk tuk en Puerto Viejo y alrededores que le gustaría compartir con nosotros?</t>
  </si>
  <si>
    <t xml:space="preserve">7. ¿Para qué tipo de viajes ha utilizado el servicio de tuk-tuk? </t>
  </si>
  <si>
    <t>8. ¿Con qué frecuencia usa el tuk tuk como medio de transporte?</t>
  </si>
  <si>
    <t xml:space="preserve">9. ¿Aproximadamente cuánto duró o duran sus viajes en tuk tuk? </t>
  </si>
  <si>
    <t>10. ¿Por qué decide utilizar este medio de transporte?</t>
  </si>
  <si>
    <t>11. ¿Cómo se enteró del servicio?</t>
  </si>
  <si>
    <t>12. ¿Cómo accedió al servicio?</t>
  </si>
  <si>
    <t>13. ¿Cuánto pagó o paga usualmente por el servicio?</t>
  </si>
  <si>
    <t>14. ¿Cómo supo sobre la tarifa a pagar?</t>
  </si>
  <si>
    <t>15. ¿Cómo pagó por el servicio?</t>
  </si>
  <si>
    <t>16. ¿Cómo calificaría su experiencia general viajando en tuk-tuk?</t>
  </si>
  <si>
    <t>17. Al usar los tuk tuks se sintió:</t>
  </si>
  <si>
    <t>18. Considera que el precio que pagó por el servicio es:</t>
  </si>
  <si>
    <t>19. El trato que recibió por parte de los conductores fue:</t>
  </si>
  <si>
    <t>20. ¿Tiene algún otro comentario sobre su experiencia al utilizar este medio de transporte que quiera compartir con nosotros?</t>
  </si>
  <si>
    <t>35 - 44</t>
  </si>
  <si>
    <t>Mujer</t>
  </si>
  <si>
    <t>Latino/a/e</t>
  </si>
  <si>
    <t>Vivo aquí y soy costarricense</t>
  </si>
  <si>
    <t>Carro propio/familiar</t>
  </si>
  <si>
    <t>No</t>
  </si>
  <si>
    <t xml:space="preserve">No sabía que existen </t>
  </si>
  <si>
    <t>45 - 54</t>
  </si>
  <si>
    <t>Hombre</t>
  </si>
  <si>
    <t xml:space="preserve">China </t>
  </si>
  <si>
    <t>Visito por trabajo, comercio o negocios</t>
  </si>
  <si>
    <t>No tengo necesidad de hacerlo / Tengo otras formas de movilizarme</t>
  </si>
  <si>
    <t xml:space="preserve">No </t>
  </si>
  <si>
    <t>Más de 64</t>
  </si>
  <si>
    <t>Soy turista</t>
  </si>
  <si>
    <t>Sí</t>
  </si>
  <si>
    <t>Ir o volver de la playa, Llegar a su lugar de estadía (hotel, hostel, casa…), Ver amigos, ir a un bar o restaurante</t>
  </si>
  <si>
    <t>Varias veces a la semana</t>
  </si>
  <si>
    <t>10-15min</t>
  </si>
  <si>
    <t>Para recorrer distancias cortas, Por su flexibilidad de horarios, Porque son convenientes para el clima de Puerto Viejo, Porque es divertido trasladarse en ellos</t>
  </si>
  <si>
    <t>Recomendación de otra persona, Al encontrarlo sobre la vía pública</t>
  </si>
  <si>
    <t>Cocles a Puerto Viejo creo q 2500, Cocles al Hotel creo q 1500 Puerto Viejo al Hotel</t>
  </si>
  <si>
    <t>El conductor me la informó al inicio del viaje</t>
  </si>
  <si>
    <t>Creo q deben controlar este servicio, registrar a las personas q brindan el servicio, q tengan un permiso y q los vehículos en estén en buenas condiciones</t>
  </si>
  <si>
    <t>Tuk tuk</t>
  </si>
  <si>
    <t>Ir o volver de la playa, Llegar a su lugar de estadía (hotel, hostel, casa…)</t>
  </si>
  <si>
    <t>Solo lo he usado 1 vez</t>
  </si>
  <si>
    <t xml:space="preserve">Es la única opción para mí, Porque es conveniente, Porque es confiable, Porque son convenientes para el clima de Puerto Viejo, Porque es divertido trasladarse en ellos, No me da Covid </t>
  </si>
  <si>
    <t>Recomendación del lugar de estadía o un restaurante</t>
  </si>
  <si>
    <t>Lo solicité por WhatsApp</t>
  </si>
  <si>
    <t xml:space="preserve">Me estafó el muchacho, pero como era seguro no me importó. Lo necesitaba para volver sola de una boda, llamarlo y que llegara. </t>
  </si>
  <si>
    <t>El conductor me la informó al finalizar el viaje</t>
  </si>
  <si>
    <t>Efectivo en el tuk tuk</t>
  </si>
  <si>
    <t>25 - 34</t>
  </si>
  <si>
    <t>Bicicleta</t>
  </si>
  <si>
    <t>Ir al trabajo, Hacer compras o diligencias, Ir o volver de la playa, Ver amigos, ir a un bar o restaurante</t>
  </si>
  <si>
    <t>Varias veces al mes</t>
  </si>
  <si>
    <t>1-5 min</t>
  </si>
  <si>
    <t>Porque es conveniente, Porque es confiable, Por costumbre, Porque son bonitos y atractivos, Porque es divertido trasladarse en ellos</t>
  </si>
  <si>
    <t>Recomendación de otra persona, Anuncio o carteles en la zona, Recomendación del lugar de estadía o un restaurante, Al encontrarlo sobre la vía pública</t>
  </si>
  <si>
    <t>Lo solicité por llamada</t>
  </si>
  <si>
    <t xml:space="preserve">Walter y Fabián son super confiables. Y a los que ellos manden igualmente </t>
  </si>
  <si>
    <t>Afrodescendiente</t>
  </si>
  <si>
    <t>5-10min</t>
  </si>
  <si>
    <t>Para recorrer distancias cortas, Porque es ágil, Porque son bonitos y atractivos, Porque es divertido trasladarse en ellos</t>
  </si>
  <si>
    <t>Al encontrarlo sobre la vía pública</t>
  </si>
  <si>
    <t>Lo tomé en un sitio donde estaba estacionado</t>
  </si>
  <si>
    <t>Para recorrer distancias cortas, Porque es cómodo, Porque es conveniente, Porque es confiable, Porque son convenientes para el clima de Puerto Viejo, Porque es ágil, Porque es divertido trasladarse en ellos</t>
  </si>
  <si>
    <t>Lo paré en la orilla de la calle</t>
  </si>
  <si>
    <t>No tengo necesidad de hacerlo / Tengo otras formas de movilizarme, No he tenido oportunidad</t>
  </si>
  <si>
    <t>Deberian hacer mas publicidad</t>
  </si>
  <si>
    <t>55 - 64</t>
  </si>
  <si>
    <t xml:space="preserve">Bici eléctrica </t>
  </si>
  <si>
    <t>Hacer compras o diligencias, Ver amigos, ir a un bar o restaurante, Para hacer un envío o recoger un paquete (tipo mensajería)</t>
  </si>
  <si>
    <t>Ocasionalmente, 1 vez al mes o menos</t>
  </si>
  <si>
    <t>Más de 15 min</t>
  </si>
  <si>
    <t>Para recorrer distancias cortas, Porque es seguro, Porque es cómodo, Porque es conveniente, Porque es barato, Porque son bonitos y atractivos, Porque es divertido trasladarse en ellos</t>
  </si>
  <si>
    <t xml:space="preserve">Todas las opciones </t>
  </si>
  <si>
    <t>4000 entre Playa Chiquita y PV</t>
  </si>
  <si>
    <t>Algunos conducen como locos y ponen en peligro a ciclistas y peatones.</t>
  </si>
  <si>
    <t>Caminar</t>
  </si>
  <si>
    <t>Para recorrer distancias cortas, Porque es cómodo, Porque es conveniente, Por su flexibilidad de horarios, Porque son convenientes para el clima de Puerto Viejo, Porque son bonitos y atractivos, Porque es divertido trasladarse en ellos</t>
  </si>
  <si>
    <t>3000, del centro de puerto viejo al hotel le cameleon</t>
  </si>
  <si>
    <t>SINPE Móvil al conductor</t>
  </si>
  <si>
    <t>Me sentí segura porque viajé con alguien más, tal ve no hubiese sentido igual si fuera sola</t>
  </si>
  <si>
    <t xml:space="preserve">Es un servicio muy bonito pero en este momento inseguro </t>
  </si>
  <si>
    <t>Mestizo/a/e</t>
  </si>
  <si>
    <t>Para recorrer distancias cortas, Porque es cómodo, Porque es conveniente, Por su flexibilidad de horarios, Por su flexibilidad en rutas, Porque es confiable, Porque son convenientes para el clima de Puerto Viejo, Porque es barato, Porque es ágil</t>
  </si>
  <si>
    <t xml:space="preserve">4000 por ir de PV a hospedajes en Punta Uva </t>
  </si>
  <si>
    <t>Son muy útiles. Los usaba para desplazarme porque son más baratos que los taxis y funcionan bien para trasladarse dos personas con maletas pequeñas</t>
  </si>
  <si>
    <t>18 - 24</t>
  </si>
  <si>
    <t xml:space="preserve">Ir al trabajo, Hacer compras o diligencias, Para los clientes </t>
  </si>
  <si>
    <t>Para recorrer distancias cortas, Porque es cómodo, Porque es conveniente, Porque es barato, Porque es divertido trasladarse en ellos</t>
  </si>
  <si>
    <t xml:space="preserve">Conozco a los conductores </t>
  </si>
  <si>
    <t>3 mil, puerto -chiquita</t>
  </si>
  <si>
    <t>Yo no he usado los tuk tuk de la cooperativa , tengo un listado de conductores de confianza y ese es el que uso y recomiendo a mis clientes , les recomiendo unirse con el gremio más viejo de puerto viejo , Antonio (perla) fue el primero.</t>
  </si>
  <si>
    <t>Hacer compras o diligencias, Ir o volver de la playa</t>
  </si>
  <si>
    <t>Para recorrer distancias largas, Porque tienen mayor capacidad de carga</t>
  </si>
  <si>
    <t xml:space="preserve">No recuerdo </t>
  </si>
  <si>
    <t>Ir o volver de la playa</t>
  </si>
  <si>
    <t>1 vez a la semana</t>
  </si>
  <si>
    <t>Porque es divertido trasladarse en ellos</t>
  </si>
  <si>
    <t>.</t>
  </si>
  <si>
    <t xml:space="preserve">Me parece un medio de transporte muy conveniente. Los he utilizado en otros países y son cómodos y frescos para el clima. </t>
  </si>
  <si>
    <t>No considero que sean seguros</t>
  </si>
  <si>
    <t>Vivo aquí pero soy de otro país</t>
  </si>
  <si>
    <t>Porque son bonitos y atractivos</t>
  </si>
  <si>
    <t>Recomendación de otra persona</t>
  </si>
  <si>
    <t xml:space="preserve">2 mil cólones </t>
  </si>
  <si>
    <t xml:space="preserve">Sería ideal tener una red de tuk tuk manejados por mujeres que lleven y traigan a otras mujeres que anden solas. </t>
  </si>
  <si>
    <t>Ir al trabajo, Ir a estudiar, Hacer compras o diligencias, Ir o volver de la playa, Llegar a su lugar de estadía (hotel, hostel, casa…), Ver amigos, ir a un bar o restaurante, Para hacer un envío o recoger un paquete (tipo mensajería)</t>
  </si>
  <si>
    <t>Porque es seguro, Porque es cómodo, Porque es conveniente, Por su flexibilidad de horarios, Por su flexibilidad en rutas, Porque es confiable, Porque son convenientes para el clima de Puerto Viejo, Porque es barato, Porque es ágil, Porque son bonitos y atractivos, Porque es divertido trasladarse en ellos</t>
  </si>
  <si>
    <t>Recomendación de otra persona, Redes sociales, Anuncio o carteles en la zona, Recomendación del lugar de estadía o un restaurante, Al encontrarlo sobre la vía pública</t>
  </si>
  <si>
    <t>Les dejo el beneficio dela duda</t>
  </si>
  <si>
    <t>No tengo necesidad de hacerlo / Tengo otras formas de movilizarme, No considero que sean seguros</t>
  </si>
  <si>
    <t xml:space="preserve">Me parece que van muy rápido cuando no hay presas </t>
  </si>
  <si>
    <t>Ir al trabajo, Hacer compras o diligencias, Ir o volver de la playa, Llegar a su lugar de estadía (hotel, hostel, casa…), Ver amigos, ir a un bar o restaurante, Para hacer un envío o recoger un paquete (tipo mensajería)</t>
  </si>
  <si>
    <t>Porque es seguro, Porque es cómodo, Porque es conveniente, Por su flexibilidad de horarios, Por su flexibilidad en rutas, Porque es confiable, Por costumbre, Porque son convenientes para el clima de Puerto Viejo, Porque es barato, Porque es ágil, Porque son bonitos y atractivos, Porque es divertido trasladarse en ellos</t>
  </si>
  <si>
    <t>Recomendación de otra persona, Recomendación del lugar de estadía o un restaurante</t>
  </si>
  <si>
    <t>Ojalá los dejen trabajar sin que el tránsito los moleste, por que cuando el tránsito entra nos los dejan trabajar y no hay servicio de transporte en puerto viejo mientras este el tránsito en la zona</t>
  </si>
  <si>
    <t>Porque es cómodo, Por su flexibilidad de horarios, Por su flexibilidad en rutas, Porque es confiable, Porque son convenientes para el clima de Puerto Viejo, Porque es barato, Porque es ágil, Porque son bonitos y atractivos, Porque es divertido trasladarse en ellos</t>
  </si>
  <si>
    <t>Recomendación de otra persona, Redes sociales, Anuncio o carteles en la zona, Al encontrarlo sobre la vía pública</t>
  </si>
  <si>
    <t>Aproximandamente 3000 colones del centro a Cocles</t>
  </si>
  <si>
    <t>Blanco/a/e</t>
  </si>
  <si>
    <t>Hacer compras o diligencias</t>
  </si>
  <si>
    <t>Es la única opción para mí, Para recorrer distancias cortas, Porque es conveniente</t>
  </si>
  <si>
    <t>PV centro a Playa Chiquita 3-4mil colones</t>
  </si>
  <si>
    <t xml:space="preserve">Hay muchos tuk tuks. Algunos son de confianza y cobran lo Justo. Sin embargo la gran mayoría son alquilados por días o semanas y tienen un precio muy caro y manejan de manera bastante peligrosa. Ya se han volcado algunos. </t>
  </si>
  <si>
    <t>Para recorrer distancias largas</t>
  </si>
  <si>
    <t>HONE CRECK a puerto viejo 5000</t>
  </si>
  <si>
    <t xml:space="preserve">No todos son malos conductores </t>
  </si>
  <si>
    <t>Hacer compras o diligencias, Llegar a su lugar de estadía (hotel, hostel, casa…), Ver amigos, ir a un bar o restaurante</t>
  </si>
  <si>
    <t>Para recorrer distancias cortas, Porque es conveniente, Porque es barato</t>
  </si>
  <si>
    <t xml:space="preserve">4000 puerto-playa chiquita </t>
  </si>
  <si>
    <t>Taxi "pirata" o informal</t>
  </si>
  <si>
    <t>Ir al trabajo, Ver amigos, ir a un bar o restaurante</t>
  </si>
  <si>
    <t>Es la única opción para mí</t>
  </si>
  <si>
    <t xml:space="preserve">Algunos roban,una vez pedí uno de Puerto centro a la ferretería San Francisco , querían cobrar 5mil, después de eso no uso esos transporte </t>
  </si>
  <si>
    <t xml:space="preserve">Algunos se abusan con los precios, deberán tener un control en eso
Porque eso afecta los otros transporte </t>
  </si>
  <si>
    <t>Hacer compras o diligencias, Llegar a su lugar de estadía (hotel, hostel, casa…), Ver amigos, ir a un bar o restaurante, Para hacer un envío o recoger un paquete (tipo mensajería)</t>
  </si>
  <si>
    <t>Porque es seguro, Porque es cómodo, Porque es conveniente, Por su flexibilidad de horarios, Por su flexibilidad en rutas, Porque es confiable, Porque son convenientes para el clima de Puerto Viejo, Porque es barato, Porque es ágil</t>
  </si>
  <si>
    <t>3 mil pp</t>
  </si>
  <si>
    <t>Es la única opción para mí, Para recorrer distancias cortas, Porque es seguro, Porque es cómodo, Por su flexibilidad de horarios, Por su flexibilidad en rutas, Porque es confiable, Porque son convenientes para el clima de Puerto Viejo, Porque es barato, Porque es ágil, Porque son bonitos y atractivos, Porque es divertido trasladarse en ellos</t>
  </si>
  <si>
    <t>Recomendación de otra persona, Redes sociales, Al encontrarlo sobre la vía pública</t>
  </si>
  <si>
    <t>3000 cocles</t>
  </si>
  <si>
    <t>Creo que antes de impulsar los tuks tuks se debería promover más las bicicletas que son un medio de transporte más consolidado y lleva años en el lugar y en la provincia de Limón en general</t>
  </si>
  <si>
    <t>Porque es cómodo, Por su flexibilidad de horarios, Por su flexibilidad en rutas, Porque es confiable, Por costumbre, Porque son convenientes para el clima de Puerto Viejo, Porque es barato, Porque es ágil, Porque es divertido trasladarse en ellos</t>
  </si>
  <si>
    <t>Recomendación de otra persona, Redes sociales, Tengo mi propio tuk tuk</t>
  </si>
  <si>
    <t>PV-Cahuita</t>
  </si>
  <si>
    <t>No los he visto</t>
  </si>
  <si>
    <t>Hacer compras o diligencias, Llegar a su lugar de estadía (hotel, hostel, casa…)</t>
  </si>
  <si>
    <t>₡4000</t>
  </si>
  <si>
    <t xml:space="preserve">No soy una usuaria activa, pero definitivamente puedo decir que es sumamente importante regularizar con la ley los tuk tuks ya que cuando hay tránsitos, no pueden trabajar y la gente se queda prácticamente sin opciones de transporte </t>
  </si>
  <si>
    <t>Me parece un medio de transporte apto y practico para los que viven ahi, y turistas internacionales</t>
  </si>
  <si>
    <t>Taxi Rojo</t>
  </si>
  <si>
    <t>No considero que sean seguros, Son muy caros, Me preocupa que no estén regulados</t>
  </si>
  <si>
    <t xml:space="preserve">Deberían de apoyar al transporte legal en lugar de estar buscando formas de defender a esos maliantes drogadictos y violadores </t>
  </si>
  <si>
    <t>Moto propia/familiar</t>
  </si>
  <si>
    <t>Ir al trabajo, Hacer compras o diligencias, Ir o volver de la playa</t>
  </si>
  <si>
    <t>Porque es barato, Porque es ágil</t>
  </si>
  <si>
    <t>Hacer compras o diligencias, Ir o volver de la playa, Para hacer un envío o recoger un paquete (tipo mensajería)</t>
  </si>
  <si>
    <t>Para recorrer distancias cortas, Porque es conveniente</t>
  </si>
  <si>
    <t>Mejor sistema de organización de las personas autorizadas para realizar transporte. Más seguridad para las mujeres. Credenciales visibles de los chóferes.</t>
  </si>
  <si>
    <t>Llegar a su lugar de estadía (hotel, hostel, casa…)</t>
  </si>
  <si>
    <t>Porque es conveniente, Porque son convenientes para el clima de Puerto Viejo, Porque es barato, Porque es divertido trasladarse en ellos</t>
  </si>
  <si>
    <t xml:space="preserve">2.000 del centro de PV a Selina </t>
  </si>
  <si>
    <t>No tengo necesidad de hacerlo / Tengo otras formas de movilizarme, No considero que sean seguros, Me preocupa que no estén regulados</t>
  </si>
  <si>
    <t xml:space="preserve">Desconozco si los conductores tienen licencia </t>
  </si>
  <si>
    <t>Para recorrer distancias cortas, Porque es ágil, Porque son bonitos y atractivos</t>
  </si>
  <si>
    <t>Tres mil</t>
  </si>
  <si>
    <t xml:space="preserve">Para recorrer distancias cortas, Porque es cómodo, Porque es conveniente, Por su flexibilidad de horarios, Por su flexibilidad en rutas, Por costumbre, Porque son convenientes para el clima de Puerto Viejo, Porque es barato, Porque es ágil, Porque son bonitos y atractivos, Porque es divertido trasladarse en ellos, No son seguros ni confiables pero soy dueño de 4 Tuk Tuk y como negocio es perfecto </t>
  </si>
  <si>
    <t xml:space="preserve">Soy dueño de una flotilla de Tuk Tuk y me gustaría saber o concoer un poco más sobre cuál es el fin de esta iniciativa, fernancastro18@gmail.com si pudieran contactarme por correo para saber más se lo agradecería </t>
  </si>
  <si>
    <t>Ir al trabajo, Hacer compras o diligencias, Ver amigos, ir a un bar o restaurante</t>
  </si>
  <si>
    <t>Porque es conveniente, Porque es confiable, Porque es barato, Porque es ágil</t>
  </si>
  <si>
    <t>De Home Creek a puerto viejo, por la Tarifa de 3.000</t>
  </si>
  <si>
    <t xml:space="preserve">Deberíamos apoyar más a los tuk tuk brinda un excelente servicio precios muy accesibles y te movilizas a cualquier lado, hay algunos piratas que por llevarte 500 metros te cobran hasta mil colones, definitivamente prefiero y apoyo a los tuk tuk </t>
  </si>
  <si>
    <t>Es la única opción para mí, Porque es seguro, Porque es cómodo, Porque es confiable, Porque son bonitos y atractivos</t>
  </si>
  <si>
    <t xml:space="preserve">Desde puerto viejo hasta playa chiquita 4,000 </t>
  </si>
  <si>
    <t>Es muy bueno el servicio, muy amables los conductores y muy lindo andar en tuk tuk</t>
  </si>
  <si>
    <t>Hacer compras o diligencias, Ir o volver de la playa, Llegar a su lugar de estadía (hotel, hostel, casa…), Ver amigos, ir a un bar o restaurante</t>
  </si>
  <si>
    <t>Para recorrer distancias largas, Porque es seguro, Porque es cómodo, Porque es conveniente, Por su flexibilidad de horarios, Por su flexibilidad en rutas, Porque es confiable, Porque son convenientes para el clima de Puerto Viejo, Porque es barato, Porque es ágil, Porque son bonitos y atractivos, Porque es divertido trasladarse en ellos</t>
  </si>
  <si>
    <t>Redes sociales</t>
  </si>
  <si>
    <t>Hone creek a Manzanillo 8000 colones.</t>
  </si>
  <si>
    <t>Son seguros, confiables y una experiencia inolvidable. Disfrutas la vista, el olor al mar , el viento sobre ti, relax completo.</t>
  </si>
  <si>
    <t xml:space="preserve">Son necesarios, una solución a un problema pero probablemente falta información sobre tarifas, distancias, seguridad, etc. Puerto viejo presenta un problema enorme en cuanto a infraestructura vial; deberian de hacer un bulevar en la calle principal y hacer desvios a las orillas (entrada una y salida otra) para sgilizar el tránsito y los tuktuk son utiles pero en general ed wur hay demasiado desorden y sirven, pienso yo más que todo para turismo que entra sin vehículo propio. </t>
  </si>
  <si>
    <t>No están disponibles donde vivo, trabajo o visito</t>
  </si>
  <si>
    <t>Mi percepción es que son inseguros y no regulados.</t>
  </si>
  <si>
    <t>Taxi a través de aplicación móvil (Didi, InDriver, Uber, etc)</t>
  </si>
  <si>
    <t>Para recorrer distancias cortas, Porque son convenientes para el clima de Puerto Viejo, Porque son bonitos y atractivos</t>
  </si>
  <si>
    <t>De cocles a playa negra 6000</t>
  </si>
  <si>
    <t>Complementar el servicio de una forma más profesional , con opción de feedback y poder calificar el servicio .</t>
  </si>
  <si>
    <t>Indígena</t>
  </si>
  <si>
    <t>Bus</t>
  </si>
  <si>
    <t xml:space="preserve">Porque era lo único que encontré </t>
  </si>
  <si>
    <t>Debería tener puertitas</t>
  </si>
  <si>
    <t>Para recorrer distancias largas, Porque es seguro, Porque es cómodo, Por su flexibilidad de horarios, Porque es confiable, Porque es barato, Porque es ágil, Porque son bonitos y atractivos, Porque es divertido trasladarse en ellos</t>
  </si>
  <si>
    <t xml:space="preserve">3 mil colones de puerto viejo a calle margarita </t>
  </si>
  <si>
    <t xml:space="preserve">Observación que sea legal en puerto viejo </t>
  </si>
  <si>
    <t>Para recorrer distancias cortas</t>
  </si>
  <si>
    <t>3000 cocles a pv centro</t>
  </si>
  <si>
    <t>Hay muy pocos en la zona</t>
  </si>
  <si>
    <t xml:space="preserve">Deben aumentar su número </t>
  </si>
  <si>
    <t>Es la única opción para mí, Por costumbre, Porque es barato</t>
  </si>
  <si>
    <t>3,000 dentro de Puerto Viejo</t>
  </si>
  <si>
    <t>Como mujer siempre se siente inseguro principalmente por las experiencias que le han sucedido a mujeres en el pasado ya sea en Tuktuk o taxi. Si encontrara chofer mujer sería lo ideal para mí.</t>
  </si>
  <si>
    <t>Hacer compras o diligencias, Ir o volver de la playa, Llegar a su lugar de estadía (hotel, hostel, casa…), Ver amigos, ir a un bar o restaurante, Para hacer un envío o recoger un paquete (tipo mensajería)</t>
  </si>
  <si>
    <t>Para recorrer distancias cortas, Porque es cómodo, Porque es conveniente, Porque es confiable, Por costumbre, Porque son convenientes para el clima de Puerto Viejo, Porque es ágil, Porque son bonitos y atractivos, Porque es divertido trasladarse en ellos</t>
  </si>
  <si>
    <t>4 mil colones del centro de Puerto Viejo a Cocles</t>
  </si>
  <si>
    <t>Por su flexibilidad en rutas, Porque es divertido trasladarse en ellos</t>
  </si>
  <si>
    <t xml:space="preserve">Cocles puerto viejo 2000 cólones </t>
  </si>
  <si>
    <t>Porque es conveniente</t>
  </si>
  <si>
    <t xml:space="preserve">4000, del centro PV a playa negra </t>
  </si>
  <si>
    <t>Costo muy elevado para el tipo de vehículo, servicio</t>
  </si>
  <si>
    <t>Ir al trabajo, Hacer compras o diligencias, Ir o volver de la playa, Llegar a su lugar de estadía (hotel, hostel, casa…), Ver amigos, ir a un bar o restaurante</t>
  </si>
  <si>
    <t>Del centro de puerto viejo a pan dulce</t>
  </si>
  <si>
    <t xml:space="preserve">Mejorar el precio ya que se abusan, al final el consumo de un tuk tuk no es mucho, tienen tarifas como si fueran taxis, así no puede ser, la idea de los tuk tuks y poder hacer viajes más económicos </t>
  </si>
  <si>
    <t>Ir al trabajo</t>
  </si>
  <si>
    <t>Porque es ágil</t>
  </si>
  <si>
    <t>Deben regularse</t>
  </si>
  <si>
    <t xml:space="preserve">Aunque no he sido usuario del servicio, me parece una excelente propuesta. Recientemente visité Pto. Viejo durante un fin de semana largo (feriado nacional) y las vias del pueblo colapsaron completamente, durante al menos 1 hora y media (principalmente x existir 1 única vía de acceso Pto, Cocles y resto de playas aledañas.
</t>
  </si>
  <si>
    <t>Carro de Alquiler</t>
  </si>
  <si>
    <t>Hacer compras o diligencias, Ir o volver de la playa, Llegar a su lugar de estadía (hotel, hostel, casa…)</t>
  </si>
  <si>
    <t>Es la única opción para mí, Para recorrer distancias cortas, Porque es cómodo, Porque es conveniente, Por su flexibilidad de horarios, Por costumbre, Porque son convenientes para el clima de Puerto Viejo</t>
  </si>
  <si>
    <t xml:space="preserve">4mil </t>
  </si>
  <si>
    <t>Porque es conveniente, Por su flexibilidad de horarios</t>
  </si>
  <si>
    <t>5000 entre Puerto Viejo y Punta Uva</t>
  </si>
  <si>
    <t xml:space="preserve">El pago es excesivo </t>
  </si>
  <si>
    <t>Para recorrer distancias cortas, Porque es cómodo, Porque son convenientes para el clima de Puerto Viejo, Porque son bonitos y atractivos, Porque es divertido trasladarse en ellos</t>
  </si>
  <si>
    <t>Playa negra a puerto viejo centro 2 mil</t>
  </si>
  <si>
    <t xml:space="preserve">Que no usen tanto el celular </t>
  </si>
  <si>
    <t>No considero que sean seguros, He venido en carro y uso bici pero además les tengo miedo siento mujer</t>
  </si>
  <si>
    <t xml:space="preserve">2 mil colones de cocles a Puerto viejo </t>
  </si>
  <si>
    <t xml:space="preserve">Se ocupa una tarifa justa y estandarizada. </t>
  </si>
  <si>
    <t>Ir al trabajo, Hacer compras o diligencias</t>
  </si>
  <si>
    <t>Puerto Viejo a Rocking Js y pagué ₡2000</t>
  </si>
  <si>
    <t xml:space="preserve">Aunque es un medio de transporte que consume menos combustible que un carro ellos cobra igual o más caro que los piratas.
Además cuando son extranjeros les cobran más que a los nacionales.
No es un medio de transporte que utilizo por gusto, si no por necesidad. </t>
  </si>
  <si>
    <t xml:space="preserve">Hacer compras o diligencias, Ir o volver de la playa, Ver amigos, ir a un bar o restaurante, Llevar mis perros al veterinario </t>
  </si>
  <si>
    <t>No siempre hay taxis informales disponibles</t>
  </si>
  <si>
    <t xml:space="preserve">1500 a 3000 depende de la distancia </t>
  </si>
  <si>
    <t xml:space="preserve">Los duelos deberían de asegurarse a quienes se los rentan para sentirnos mas seguros </t>
  </si>
  <si>
    <t>Para recorrer distancias cortas, Porque es cómodo, Porque es conveniente, Por su flexibilidad de horarios, Por su flexibilidad en rutas, Porque es confiable, Porque es ágil, Porque son bonitos y atractivos, Porque es divertido trasladarse en ellos</t>
  </si>
  <si>
    <t>Cocles a PV 2000</t>
  </si>
  <si>
    <t>Por su flexibilidad de horarios</t>
  </si>
  <si>
    <t xml:space="preserve">Creo no volver a usarlos </t>
  </si>
  <si>
    <t xml:space="preserve">Por nesecidad y cuando los taxis se elevan a cobrar de más </t>
  </si>
  <si>
    <t>4000 para 6kilometros</t>
  </si>
  <si>
    <t>La gente manjea mirando sus telefonos, parkean a la imtemperie</t>
  </si>
  <si>
    <t>Ir al trabajo, Hacer compras o diligencias, Ir o volver de la playa, Ver amigos, ir a un bar o restaurante, Para hacer un envío o recoger un paquete (tipo mensajería)</t>
  </si>
  <si>
    <t>Porque es cómodo, Por su flexibilidad en rutas, Porque es confiable, Porque son convenientes para el clima de Puerto Viejo, Porque es ágil, Porque son bonitos y atractivos, Porque es divertido trasladarse en ellos</t>
  </si>
  <si>
    <t xml:space="preserve">Tengo un tuktuk </t>
  </si>
  <si>
    <t xml:space="preserve">Que se haga legal el pequeño transporte para uso turístico dentro de la zona del caribe sur y sus alrededores. Cómo en otros países q el transporte del tuktuk es legal </t>
  </si>
  <si>
    <t xml:space="preserve">Emergencia </t>
  </si>
  <si>
    <t>Por su flexibilidad en rutas</t>
  </si>
  <si>
    <t>1000 puerto a homecrek iba de salida y se ofrecio</t>
  </si>
  <si>
    <t xml:space="preserve">Deben ser más organizados están aveces muy atravesados en vía pública y también hay mucho indocumentados ilegal y sin licencias lo que hace muy inseguro el transporte para toda la población </t>
  </si>
  <si>
    <t>Persona No Binaria</t>
  </si>
  <si>
    <t>Para recorrer distancias cortas, Para recorrer distancias largas, Por costumbre, Porque es divertido trasladarse en ellos</t>
  </si>
  <si>
    <t>Me cago en los precios de noche.</t>
  </si>
  <si>
    <t xml:space="preserve">Bicicleta y carro propio </t>
  </si>
  <si>
    <t xml:space="preserve">Hasta mi última visita reciente los noté y no los usé porque no me moví mucho de lugar </t>
  </si>
  <si>
    <t>Siento en un 50% en que puedan ser buena idea, no estoy segura. Bicicletas siempre 🙌🏾</t>
  </si>
  <si>
    <t>Hacer compras o diligencias, Ver amigos, ir a un bar o restaurante</t>
  </si>
  <si>
    <t xml:space="preserve">Porque hoy muchos </t>
  </si>
  <si>
    <t>5000 a punta uva 3 a cocles etc</t>
  </si>
  <si>
    <t>Es mejor de 4 llantas y mas cerrado</t>
  </si>
  <si>
    <t>5000 colones a 10000 colones depende la distancia un poco abusivos ya que se aprovechan de los turistas que son muchos los que residen en la zona  en un viaje de puerto viejo a punta uva cobran 7 mil es demaciado.</t>
  </si>
  <si>
    <t>El abuso de los precios , suelen abusar devido al turismo.
En la ciudad todo tiene una central muy respetable donde los taxis que quieran afiliarse deberan responder a sus acciones  el precio es siempre el justo y los que trabajen para esa empresa deberan hacerse cargo por la quejas de los usuarios en caso de cobros exesivos o acosos, a las mujeres nos da miedo ir solas en tuk tuk debido a la violacion hace unos meses atras nunca atraparon al abusador o no hicieron nada</t>
  </si>
  <si>
    <t xml:space="preserve">No tengo necesidad de hacerlo / Tengo otras formas de movilizarme, No considero que sean seguros, Me preocupa que no estén regulados, No sé nada de los choferes. </t>
  </si>
  <si>
    <t>Puede no ser una opinión muy valida, pero me dan una percepción de "desorden", y me acuerdan a otros lugares de america latina donde los tuktuks son un problema, como guatemala o perú. Realmente espero que san josé nunca se llene de tuktuks</t>
  </si>
  <si>
    <t>Para recorrer distancias cortas, Por costumbre, Porque son convenientes para el clima de Puerto Viejo</t>
  </si>
  <si>
    <t>3000 cocles puerto viejo</t>
  </si>
  <si>
    <t xml:space="preserve">Debe mejorarse la seguridad </t>
  </si>
  <si>
    <t>Ver amigos, ir a un bar o restaurante</t>
  </si>
  <si>
    <t xml:space="preserve">Para ver que tan seguro son y que medidas toman para mi familia </t>
  </si>
  <si>
    <t xml:space="preserve">Para ver si ofrecen alguna seguridad viable pero no </t>
  </si>
  <si>
    <t xml:space="preserve">Porque un día uno de esos vehículos casi atropella a un niño y me comentaron serán los nuevos taxis del caribe </t>
  </si>
  <si>
    <t xml:space="preserve">Viaje de de la escuela de cocles a Puerto viejo y la cantidad fue de 5 mil colones </t>
  </si>
  <si>
    <t xml:space="preserve">Realmente no porque ese trasporte no es nada seguro para nada lamento mucho decir que para mi no es lo mejor existen trasportes más cómodos como el auto bus incluso los taxistas piratas que un moto taxi </t>
  </si>
  <si>
    <t xml:space="preserve">El problema más grande empezó con la asfaltización de la carretera que conecta pto viejo y manzanillo, y que incentiva el uso del automóvil particular a gran velocidad, en detrimento de otras formas de movilidad (caminata, bicicleta) mucho mejor adaptadas al entorno y vibe del lugar. Más motos (incluidos los tuk tuks) haciendo ruido y contaminando no son la solución. </t>
  </si>
  <si>
    <t>No tengo necesidad de hacerlo / Tengo otras formas de movilizarme, No considero que sean seguros, Son muy caros, No recorren distancias largas, Me preocupa que no estén regulados</t>
  </si>
  <si>
    <t>Ir al trabajo, Hacer compras o diligencias, Llegar a su lugar de estadía (hotel, hostel, casa…), Ver amigos, ir a un bar o restaurante</t>
  </si>
  <si>
    <t>Para recorrer distancias cortas, Porque es cómodo, Porque es confiable, Porque es barato, Porque es divertido trasladarse en ellos</t>
  </si>
  <si>
    <t xml:space="preserve">Música </t>
  </si>
  <si>
    <t>Porque ERAN más baratos, ya no</t>
  </si>
  <si>
    <t>Vecino</t>
  </si>
  <si>
    <t>Puerto-playa chiquita usuallente era 3000 ahora quieren cobrar 4000 que es igual que un taxi, x lo que deje de usarlo</t>
  </si>
  <si>
    <t>Mejorar el precio</t>
  </si>
  <si>
    <t>Llaman mucho la atención por ser una forma de transportarse alternativa.</t>
  </si>
  <si>
    <t>Para recorrer distancias cortas, Porque es ágil</t>
  </si>
  <si>
    <t>Porque es seguro, Porque es cómodo, Porque es conveniente, Por su flexibilidad de horarios, Porque es confiable</t>
  </si>
  <si>
    <t>Hone creek Puerto Viejo 3500</t>
  </si>
  <si>
    <t xml:space="preserve">Aunque no los uso, me parece una excelente opción de transporte en la zona turística.  </t>
  </si>
  <si>
    <t>Para recorrer distancias cortas, Porque es conveniente, Porque es barato, Porque es divertido trasladarse en ellos</t>
  </si>
  <si>
    <t>3000 colones de Punta Uva Cocles</t>
  </si>
  <si>
    <t>Hacer compras o diligencias, Para hacer un envío o recoger un paquete (tipo mensajería)</t>
  </si>
  <si>
    <t>Porque es cómodo, Porque es conveniente, Por su flexibilidad en rutas, Porque son convenientes para el clima de Puerto Viejo, Porque es barato, Porque es ágil, Porque son bonitos y atractivos, Porque es divertido trasladarse en ellos</t>
  </si>
  <si>
    <t>No recuerdo</t>
  </si>
  <si>
    <t>Llegar a su lugar de estadía (hotel, hostel, casa…), Ver amigos, ir a un bar o restaurante</t>
  </si>
  <si>
    <t>Porque es cómodo, Porque es conveniente, Por su flexibilidad de horarios, Por su flexibilidad en rutas, Por costumbre, Porque son convenientes para el clima de Puerto Viejo, Porque es barato, Porque es divertido trasladarse en ellos</t>
  </si>
  <si>
    <t>Recomendación del lugar de estadía o un restaurante, Al encontrarlo sobre la vía pública</t>
  </si>
  <si>
    <t>PV a hc</t>
  </si>
  <si>
    <t>Porque son convenientes para el clima de Puerto Viejo</t>
  </si>
  <si>
    <t>La Magia Bungalows a Puerto c4000</t>
  </si>
  <si>
    <t>Deberían ser más económicos que los taxis, no tienen AC y saltan mucho en el empedrado, por ende son las lentos</t>
  </si>
  <si>
    <t>Ir al trabajo, Ir o volver de la playa, Llegar a su lugar de estadía (hotel, hostel, casa…), Ver amigos, ir a un bar o restaurante</t>
  </si>
  <si>
    <t>Para recorrer distancias cortas, Porque es cómodo, Porque son convenientes para el clima de Puerto Viejo, Porque es barato, Porque son bonitos y atractivos</t>
  </si>
  <si>
    <t>Puerto Viejo - Manzanillo: 6000 colones</t>
  </si>
  <si>
    <t xml:space="preserve">4 mil </t>
  </si>
  <si>
    <t>—</t>
  </si>
  <si>
    <t xml:space="preserve">Estando acostumbrados app, sería idea tener una forma de solicitarlo vía app. También tener la certeza del camino, conductor y demás </t>
  </si>
  <si>
    <t xml:space="preserve">6mil cólones de Puerto Viejo a Punta Uva </t>
  </si>
  <si>
    <t>3-5000</t>
  </si>
  <si>
    <t xml:space="preserve">Yo no recuerdo..... 2-7 mil todos los veces.  </t>
  </si>
  <si>
    <t xml:space="preserve">$15 </t>
  </si>
  <si>
    <t>c2000 del centro a Pan Dulce demasiado caro!</t>
  </si>
  <si>
    <t>After the gang rape earlier this year I would never get a tuktuk</t>
  </si>
  <si>
    <t>Puerto Viejo a Manzanillo 8mil A12 mil colones, lo que me parece excesivamente caro para una persona local</t>
  </si>
  <si>
    <t xml:space="preserve">No me parece que en la noche le suban el precio a los viajes. Me gustaría que fueran más justos con el precio. </t>
  </si>
  <si>
    <t>Me preocupa que no estén regulados</t>
  </si>
  <si>
    <t>Son muy caros</t>
  </si>
  <si>
    <t>No llegan donde necesito llegar</t>
  </si>
  <si>
    <t>No tengo necesidad de hacerlo /  Tengo otras formas de movilizarme, No considero que sean seguros</t>
  </si>
  <si>
    <t>Ir al trabajo, Llegar a su lugar de estadía (hotel, hostel, casa…), Ver amigos, ir a un bar o restaurante, going safely home after dark and at night</t>
  </si>
  <si>
    <t>Ir al trabajo, Ir o volver de la playa, Ver amigos, ir a un bar o restaurante</t>
  </si>
  <si>
    <t>Hacer compras o diligencias, Ir o volver de la playa, Ver amigos, ir a un bar o restaurante, Para hacer un envío o recoger un paquete (tipo mensajería)</t>
  </si>
  <si>
    <t>Es la única opción para mí, Para recorrer distancias cortas, Porque es conveniente, Por su flexibilidad de horarios, Porque es barato, Porque es divertido trasladarse en ellos</t>
  </si>
  <si>
    <t>Para recorrer distancias cortas, Porque es conveniente, Por su flexibilidad de horarios, Por su flexibilidad en rutas, Porque son convenientes para el clima de Puerto Viejo, Porque es divertido trasladarse en ellos</t>
  </si>
  <si>
    <t>Para recorrer distancias cortas, Por su flexibilidad de horarios</t>
  </si>
  <si>
    <t>Por su flexibilidad de horarios, Porque son convenientes para el clima de Puerto Viejo, Porque es divertido trasladarse en ellos</t>
  </si>
  <si>
    <t>Para recorrer distancias cortas, Para recorrer distancias largas, Porque es seguro, Porque es conveniente, Por su flexibilidad de horarios, Por su flexibilidad en rutas, Porque es barato</t>
  </si>
  <si>
    <t>Para recorrer distancias largas, Porque es conveniente, Porque son convenientes para el clima de Puerto Viejo, si la bicicleta está dañada o la distancia es muy larga</t>
  </si>
  <si>
    <t>Para recorrer distancias cortas, Porque es cómodo, Por su flexibilidad en rutas, Porque es confiable, Porque son convenientes para el clima de Puerto Viejo, Porque es barato, Porque son bonitos y atractivos</t>
  </si>
  <si>
    <t>Es la única opción para mí, Porque es seguro, Porque es cómodo, Porque es conveniente, Por su flexibilidad de horarios</t>
  </si>
  <si>
    <t>Para recorrer distancias cortas, Porque es seguro, Porque es cómodo, Porque es conveniente, Por su flexibilidad de horarios, Porque son bonitos y atractivos, Porque es divertido trasladarse en ellos</t>
  </si>
  <si>
    <t>Centro de Puerto Viejo a Cocles 3000crc, Cocles a Playa Chiquita 4000crc, Playa negra a Cocles 5000crc</t>
  </si>
  <si>
    <t>Siempre es diferente, obviamente. 2-7 colones dependiendo de la distancia</t>
  </si>
  <si>
    <t>Puerto - Hone Creek $5</t>
  </si>
  <si>
    <t>2 mil en el centro y sus alrededores. Un poco más si la distancia es más larga</t>
  </si>
  <si>
    <t xml:space="preserve">2,000 colones del centro de Puerto Viejo a playa cocles </t>
  </si>
  <si>
    <t>Le pregunté antes al conductor</t>
  </si>
  <si>
    <t>Motivos de viaje</t>
  </si>
  <si>
    <t xml:space="preserve">Ir al trabajo </t>
  </si>
  <si>
    <t>Ir a estudiar</t>
  </si>
  <si>
    <t>Para hacer un envío o recoger un paquete (tipo mensajería)</t>
  </si>
  <si>
    <t>Emergencia</t>
  </si>
  <si>
    <t>No recorren distancias largas</t>
  </si>
  <si>
    <t>Para recorrer distancias largas, Porque es seguro, Porque es cómodo, Porque son convenientes para el clima de Puerto Viejo, Porque es barato</t>
  </si>
  <si>
    <t>Centro de puerto al  hotel Almonds y Coral</t>
  </si>
  <si>
    <t xml:space="preserve">Darles entrenamiento en atención al cliente </t>
  </si>
  <si>
    <t>Por su flexibilidad en rutas, Por costumbre</t>
  </si>
  <si>
    <t>No lo recuerdo</t>
  </si>
  <si>
    <t>Porque es cómodo, Porque son convenientes para el clima de Puerto Viejo, Porque son bonitos y atractivos, Porque es divertido trasladarse en ellos</t>
  </si>
  <si>
    <t xml:space="preserve">Cuatro mil. Un recorrido por el lugar. </t>
  </si>
  <si>
    <t xml:space="preserve">Felicitarlos por hermosa iniciativa. </t>
  </si>
  <si>
    <t>Anuncio o carteles en la zona</t>
  </si>
  <si>
    <t>Centro de Puerto Viejo a Cocles</t>
  </si>
  <si>
    <t>Para recorrer distancias cortas, Porque es divertido trasladarse en ellos</t>
  </si>
  <si>
    <t>Me sentí insegura por la informalidad del tipo de transporte. Más como mujer.</t>
  </si>
  <si>
    <t>Suficientes para cubrir mis/nuestras necesidades básicas</t>
  </si>
  <si>
    <t>Universidad</t>
  </si>
  <si>
    <t>No tengo necesidad de hacerlo / Tengo otras formas de movilizarme, No considero que sean seguros, Me preocupa que no estén regulados, No llegan a donde necesito llegar</t>
  </si>
  <si>
    <t>Creo que se ha generado una mala reputación/prejuicio en contra de los tuk-tuks y no me animo a corrobar si es cierto o no.</t>
  </si>
  <si>
    <t>Más que suficientes para cubrir mis/nuestras necesidades básicas</t>
  </si>
  <si>
    <t>Posgrado</t>
  </si>
  <si>
    <t>Hacer compras o diligencias, Ir o volver de la playa, Ver amigos, ir a un bar o restaurante</t>
  </si>
  <si>
    <t>Para recorrer distancias cortas, Porque es conveniente, Por su flexibilidad de horarios, Porque es barato, Porque es ágil, Porque es divertido trasladarse en ellos</t>
  </si>
  <si>
    <t>1500 colones, de Puerto Viejo a Punta Cocles</t>
  </si>
  <si>
    <t xml:space="preserve">Primero es la primer opción y es un medio de transporte muy diferente para los turistas </t>
  </si>
  <si>
    <t>De Puerto a Manzanillo 10 mil colones es un buen precio.</t>
  </si>
  <si>
    <t xml:space="preserve">Sería en tuk tuk es un experiencia única y agradable </t>
  </si>
  <si>
    <t>Escuela</t>
  </si>
  <si>
    <t>Porque es seguro</t>
  </si>
  <si>
    <t xml:space="preserve">Es bello </t>
  </si>
  <si>
    <t>Ir al trabajo, Ir a estudiar, Hacer compras o diligencias, Ir o volver de la playa, Ver amigos, ir a un bar o restaurante, Para hacer un envío o recoger un paquete (tipo mensajería)</t>
  </si>
  <si>
    <t>Porque es seguro, Porque es cómodo, Porque es conveniente, Por su flexibilidad de horarios, Porque es barato</t>
  </si>
  <si>
    <t>Puerto cocles 3000c</t>
  </si>
  <si>
    <t>Colegio</t>
  </si>
  <si>
    <t>Para recorrer distancias cortas, Porque es seguro, Porque es cómodo, Porque es conveniente, Por su flexibilidad de horarios, Por su flexibilidad en rutas, Porque es confiable, Por costumbre, Porque es ágil, Porque es divertido trasladarse en ellos</t>
  </si>
  <si>
    <t>Pv a cocles 2000</t>
  </si>
  <si>
    <t>En ese momento no tenía disponible mi carro</t>
  </si>
  <si>
    <t xml:space="preserve">Siempre se ven en los calles </t>
  </si>
  <si>
    <t>4000 mil colones 5km</t>
  </si>
  <si>
    <t>Precios no están fijados por lo que queda a la libre el cobro. He escuchado que se abusan cobrando a los extranjeros</t>
  </si>
  <si>
    <t>Cuando llueve no se puede utilizar el transporte</t>
  </si>
  <si>
    <t>Para recorrer distancias cortas, Para recorrer distancias largas, Porque es seguro, Porque es cómodo, Porque es conveniente, Por su flexibilidad de horarios, Por su flexibilidad en rutas, Porque es confiable, Por costumbre, Porque son convenientes para el clima de Puerto Viejo, Porque es barato, Porque es ágil, Porque son bonitos y atractivos, Porque es divertido trasladarse en ellos</t>
  </si>
  <si>
    <t>Recomendación de otra persona, Redes sociales, Recomendación del lugar de estadía o un restaurante, Al encontrarlo sobre la vía pública</t>
  </si>
  <si>
    <t>5. Considera que los ingresos de su hogar son:</t>
  </si>
  <si>
    <t xml:space="preserve">6. Por favor indique su nivel educativo </t>
  </si>
  <si>
    <t>4. ¿Tiene alguna discapacidad?</t>
  </si>
  <si>
    <t>Todas las opciones</t>
  </si>
  <si>
    <t>Llevar perros al veterinario</t>
  </si>
  <si>
    <t>Porque es confiable</t>
  </si>
  <si>
    <t>Por costumbre</t>
  </si>
  <si>
    <t>Porque es cómodo</t>
  </si>
  <si>
    <t>Porque es barato</t>
  </si>
  <si>
    <t>Es la única opción para mí / única opción que encontré</t>
  </si>
  <si>
    <t xml:space="preserve">No los he visto/No sabía que existen </t>
  </si>
  <si>
    <t>Porcentaje de selección</t>
  </si>
  <si>
    <t>Número de veces seleccionada</t>
  </si>
  <si>
    <t>Conozco a los conductores</t>
  </si>
  <si>
    <t>Número de respuestas</t>
  </si>
  <si>
    <t>Número de  respuestas</t>
  </si>
  <si>
    <t>Cómo se enteró del servicio</t>
  </si>
  <si>
    <t>Porque usan tuk tuks</t>
  </si>
  <si>
    <t>Motivos de no usar tuk tuk</t>
  </si>
  <si>
    <t>Deberían ser más baratos</t>
  </si>
  <si>
    <t>Se necesita control de quién está manejando el vehículo, los precios son altos, manejo imprudente.</t>
  </si>
  <si>
    <t>Siempre es diferente. Soy pro tuk tuk, pero no cuando son rentados a otros que no tienen buena reputación.</t>
  </si>
  <si>
    <t>La mayoría de los conductores de tuk-tuk de confianza trabajan solo hasta las 10 p.m., por lo que es difícil encontrar tuk-tuk más tarde o tengo que ir con un conductor de tuk-tuk que se detiene en la carretera principal y NO lo conozco. Lo mismo puede suceder todas las noches con mujeres que viajan solas en el área. Entonces da mucho miedo.</t>
  </si>
  <si>
    <t>#</t>
  </si>
  <si>
    <t>Generalidades</t>
  </si>
  <si>
    <t>Sí viaja en tuk tuk</t>
  </si>
  <si>
    <t>No viaja en tuktuk</t>
  </si>
  <si>
    <t xml:space="preserve">Mujeres </t>
  </si>
  <si>
    <t xml:space="preserve">Hombres </t>
  </si>
  <si>
    <t>No binario</t>
  </si>
  <si>
    <t>Total de respuestas</t>
  </si>
  <si>
    <t>Lo paran en la orilla de la calle</t>
  </si>
  <si>
    <t>Por llamada</t>
  </si>
  <si>
    <t>Por whatsapp</t>
  </si>
  <si>
    <t>Sitio donde estaba estacionado</t>
  </si>
  <si>
    <t>Modos de acceso al servicio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</si>
</sst>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h:mm:ss"/>
    <numFmt numFmtId="165" formatCode="0.0%"/>
    <numFmt numFmtId="166" formatCode="0.0000"/>
  </numFmts>
  <fonts count="7" x14ac:knownFonts="1">
    <font>
      <sz val="10"/>
      <color rgb="FF000000"/>
      <name val="Arial"/>
      <scheme val="minor"/>
    </font>
    <font>
      <sz val="10"/>
      <color theme="1"/>
      <name val="Arial"/>
      <family val="2"/>
      <scheme val="minor"/>
    </font>
    <font>
      <sz val="10"/>
      <color theme="1"/>
      <name val="Arial"/>
      <family val="2"/>
      <scheme val="minor"/>
    </font>
    <font>
      <sz val="10"/>
      <color rgb="FF000000"/>
      <name val="Arial"/>
      <family val="2"/>
      <scheme val="minor"/>
    </font>
    <font>
      <sz val="10"/>
      <color rgb="FF000000"/>
      <name val="Arial"/>
      <family val="2"/>
      <scheme val="minor"/>
    </font>
    <font>
      <b/>
      <sz val="10"/>
      <color rgb="FF000000"/>
      <name val="Arial"/>
      <family val="2"/>
      <scheme val="minor"/>
    </font>
    <font>
      <sz val="10"/>
      <color rgb="FF000000"/>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4" fillId="0" borderId="0" applyFont="0" applyFill="0" applyBorder="0" applyAlignment="0" applyProtection="0"/>
  </cellStyleXfs>
  <cellXfs count="26">
    <xf numFmtId="0" fontId="0" fillId="0" borderId="0" xfId="0"/>
    <xf numFmtId="0" fontId="1" fillId="0" borderId="0" xfId="0" applyFont="1"/>
    <xf numFmtId="164" fontId="1" fillId="0" borderId="0" xfId="0" applyNumberFormat="1" applyFont="1"/>
    <xf numFmtId="3" fontId="1" fillId="0" borderId="0" xfId="0" applyNumberFormat="1" applyFont="1"/>
    <xf numFmtId="164" fontId="2" fillId="0" borderId="0" xfId="0" applyNumberFormat="1" applyFont="1"/>
    <xf numFmtId="0" fontId="2" fillId="0" borderId="0" xfId="0" applyFont="1"/>
    <xf numFmtId="0" fontId="3" fillId="0" borderId="0" xfId="0" applyFont="1"/>
    <xf numFmtId="9" fontId="0" fillId="0" borderId="0" xfId="0" applyNumberFormat="1"/>
    <xf numFmtId="0" fontId="5" fillId="0" borderId="0" xfId="0" applyFont="1"/>
    <xf numFmtId="165" fontId="0" fillId="0" borderId="0" xfId="1" applyNumberFormat="1" applyFont="1" applyAlignment="1"/>
    <xf numFmtId="165" fontId="0" fillId="0" borderId="0" xfId="0" applyNumberFormat="1"/>
    <xf numFmtId="9" fontId="0" fillId="0" borderId="0" xfId="1" applyFont="1" applyAlignment="1">
      <alignment horizontal="center"/>
    </xf>
    <xf numFmtId="0" fontId="0" fillId="0" borderId="0" xfId="0" applyAlignment="1">
      <alignment horizontal="center"/>
    </xf>
    <xf numFmtId="0" fontId="1"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0" fillId="0" borderId="0" xfId="0" applyAlignment="1">
      <alignment horizontal="left"/>
    </xf>
    <xf numFmtId="0" fontId="2" fillId="0" borderId="0" xfId="0" quotePrefix="1" applyFont="1"/>
    <xf numFmtId="166" fontId="0" fillId="0" borderId="0" xfId="0" applyNumberFormat="1"/>
    <xf numFmtId="9" fontId="0" fillId="0" borderId="0" xfId="1" applyFont="1"/>
    <xf numFmtId="0" fontId="0" fillId="0" borderId="1" xfId="0" applyBorder="1"/>
    <xf numFmtId="0" fontId="3" fillId="0" borderId="1" xfId="0" applyFont="1" applyBorder="1"/>
    <xf numFmtId="9" fontId="0" fillId="0" borderId="1" xfId="1" applyFont="1" applyBorder="1"/>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A154"/>
  <sheetViews>
    <sheetView tabSelected="1" workbookViewId="0">
      <pane ySplit="1" topLeftCell="A2" activePane="bottomLeft" state="frozen"/>
      <selection pane="bottomLeft" activeCell="B5" sqref="B5"/>
    </sheetView>
  </sheetViews>
  <sheetFormatPr baseColWidth="10" defaultColWidth="12.6640625" defaultRowHeight="15.75" customHeight="1" x14ac:dyDescent="0.15"/>
  <cols>
    <col min="1" max="1" width="7" style="12" customWidth="1"/>
    <col min="2" max="10" width="18.83203125" customWidth="1"/>
    <col min="11" max="11" width="31.5" customWidth="1"/>
    <col min="12" max="13" width="18.83203125" customWidth="1"/>
    <col min="14" max="14" width="41.1640625" customWidth="1"/>
    <col min="15" max="16" width="18.83203125" customWidth="1"/>
    <col min="17" max="17" width="73.83203125" customWidth="1"/>
    <col min="18" max="19" width="18.83203125" customWidth="1"/>
    <col min="20" max="20" width="20" customWidth="1"/>
    <col min="21" max="23" width="18.83203125" customWidth="1"/>
    <col min="24" max="24" width="77" customWidth="1"/>
    <col min="25" max="25" width="27" customWidth="1"/>
    <col min="26" max="30" width="18.83203125" customWidth="1"/>
  </cols>
  <sheetData>
    <row r="1" spans="1:27" ht="15.75" customHeight="1" x14ac:dyDescent="0.15">
      <c r="A1" s="14" t="s">
        <v>412</v>
      </c>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15</v>
      </c>
      <c r="R1" s="1" t="s">
        <v>16</v>
      </c>
      <c r="S1" s="1" t="s">
        <v>17</v>
      </c>
      <c r="T1" s="1" t="s">
        <v>18</v>
      </c>
      <c r="U1" s="1" t="s">
        <v>19</v>
      </c>
      <c r="V1" s="1" t="s">
        <v>20</v>
      </c>
      <c r="W1" s="1" t="s">
        <v>21</v>
      </c>
      <c r="X1" s="1" t="s">
        <v>22</v>
      </c>
      <c r="Y1" s="1" t="s">
        <v>389</v>
      </c>
      <c r="Z1" s="1" t="s">
        <v>390</v>
      </c>
      <c r="AA1" s="1" t="s">
        <v>391</v>
      </c>
    </row>
    <row r="2" spans="1:27" ht="15.75" customHeight="1" x14ac:dyDescent="0.15">
      <c r="A2" s="12">
        <v>1</v>
      </c>
      <c r="B2" s="2">
        <v>44823.450023854166</v>
      </c>
      <c r="C2" s="1" t="s">
        <v>23</v>
      </c>
      <c r="D2" s="1" t="s">
        <v>24</v>
      </c>
      <c r="E2" s="1" t="s">
        <v>25</v>
      </c>
      <c r="F2" s="1" t="s">
        <v>26</v>
      </c>
      <c r="G2" s="1" t="s">
        <v>27</v>
      </c>
      <c r="H2" s="1" t="s">
        <v>28</v>
      </c>
      <c r="I2" s="1" t="s">
        <v>29</v>
      </c>
    </row>
    <row r="3" spans="1:27" ht="15.75" customHeight="1" x14ac:dyDescent="0.15">
      <c r="A3" s="12">
        <v>2</v>
      </c>
      <c r="B3" s="2">
        <v>44823.456556874997</v>
      </c>
      <c r="C3" s="1" t="s">
        <v>30</v>
      </c>
      <c r="D3" s="1" t="s">
        <v>31</v>
      </c>
      <c r="E3" s="1" t="s">
        <v>32</v>
      </c>
      <c r="F3" s="1" t="s">
        <v>33</v>
      </c>
      <c r="G3" s="1" t="s">
        <v>27</v>
      </c>
      <c r="H3" s="1" t="s">
        <v>28</v>
      </c>
      <c r="I3" s="1" t="s">
        <v>34</v>
      </c>
      <c r="J3" s="1" t="s">
        <v>35</v>
      </c>
    </row>
    <row r="4" spans="1:27" ht="15.75" customHeight="1" x14ac:dyDescent="0.15">
      <c r="A4" s="12">
        <v>3</v>
      </c>
      <c r="B4" s="2">
        <v>44823.461851168977</v>
      </c>
      <c r="C4" s="1" t="s">
        <v>36</v>
      </c>
      <c r="D4" s="1" t="s">
        <v>24</v>
      </c>
      <c r="E4" s="1" t="s">
        <v>25</v>
      </c>
      <c r="F4" s="1" t="s">
        <v>37</v>
      </c>
      <c r="G4" s="1" t="s">
        <v>47</v>
      </c>
      <c r="H4" s="1" t="s">
        <v>38</v>
      </c>
      <c r="K4" s="1" t="s">
        <v>39</v>
      </c>
      <c r="L4" s="1" t="s">
        <v>40</v>
      </c>
      <c r="M4" s="1" t="s">
        <v>41</v>
      </c>
      <c r="N4" s="1" t="s">
        <v>42</v>
      </c>
      <c r="O4" s="1" t="s">
        <v>43</v>
      </c>
      <c r="P4" s="1" t="s">
        <v>392</v>
      </c>
      <c r="Q4" s="1" t="s">
        <v>44</v>
      </c>
      <c r="R4" s="1" t="s">
        <v>45</v>
      </c>
      <c r="S4" s="1" t="s">
        <v>86</v>
      </c>
      <c r="T4" s="1">
        <v>4</v>
      </c>
      <c r="U4" s="1">
        <v>3</v>
      </c>
      <c r="V4" s="1">
        <v>3</v>
      </c>
      <c r="W4" s="1">
        <v>5</v>
      </c>
      <c r="X4" s="1" t="s">
        <v>46</v>
      </c>
    </row>
    <row r="5" spans="1:27" ht="15.75" customHeight="1" x14ac:dyDescent="0.15">
      <c r="A5" s="12">
        <v>4</v>
      </c>
      <c r="B5" s="2">
        <v>44823.492565277775</v>
      </c>
      <c r="C5" s="1" t="s">
        <v>23</v>
      </c>
      <c r="D5" s="1" t="s">
        <v>24</v>
      </c>
      <c r="E5" s="1" t="s">
        <v>25</v>
      </c>
      <c r="F5" s="1" t="s">
        <v>37</v>
      </c>
      <c r="G5" s="1" t="s">
        <v>47</v>
      </c>
      <c r="H5" s="1" t="s">
        <v>38</v>
      </c>
      <c r="K5" s="1" t="s">
        <v>48</v>
      </c>
      <c r="L5" s="1" t="s">
        <v>49</v>
      </c>
      <c r="M5" s="1" t="s">
        <v>41</v>
      </c>
      <c r="N5" s="1" t="s">
        <v>50</v>
      </c>
      <c r="O5" s="1" t="s">
        <v>51</v>
      </c>
      <c r="P5" s="1" t="s">
        <v>52</v>
      </c>
      <c r="Q5" s="1" t="s">
        <v>53</v>
      </c>
      <c r="R5" s="1" t="s">
        <v>54</v>
      </c>
      <c r="S5" s="1" t="s">
        <v>55</v>
      </c>
      <c r="T5" s="1">
        <v>5</v>
      </c>
      <c r="U5" s="1">
        <v>3</v>
      </c>
      <c r="V5" s="1">
        <v>1</v>
      </c>
      <c r="W5" s="1">
        <v>4</v>
      </c>
    </row>
    <row r="6" spans="1:27" ht="15.75" customHeight="1" x14ac:dyDescent="0.15">
      <c r="A6" s="12">
        <v>5</v>
      </c>
      <c r="B6" s="2">
        <v>44823.500626666668</v>
      </c>
      <c r="C6" s="1" t="s">
        <v>56</v>
      </c>
      <c r="D6" s="1" t="s">
        <v>24</v>
      </c>
      <c r="E6" s="1" t="s">
        <v>25</v>
      </c>
      <c r="F6" s="1" t="s">
        <v>26</v>
      </c>
      <c r="G6" s="1" t="s">
        <v>57</v>
      </c>
      <c r="H6" s="1" t="s">
        <v>38</v>
      </c>
      <c r="K6" s="1" t="s">
        <v>58</v>
      </c>
      <c r="L6" s="1" t="s">
        <v>59</v>
      </c>
      <c r="M6" s="1" t="s">
        <v>60</v>
      </c>
      <c r="N6" s="1" t="s">
        <v>61</v>
      </c>
      <c r="O6" s="1" t="s">
        <v>62</v>
      </c>
      <c r="P6" s="1" t="s">
        <v>63</v>
      </c>
      <c r="Q6" s="1">
        <v>2000</v>
      </c>
      <c r="R6" s="1" t="s">
        <v>342</v>
      </c>
      <c r="S6" s="1" t="s">
        <v>55</v>
      </c>
      <c r="T6" s="1">
        <v>5</v>
      </c>
      <c r="U6" s="1">
        <v>5</v>
      </c>
      <c r="V6" s="1">
        <v>3</v>
      </c>
      <c r="W6" s="1">
        <v>5</v>
      </c>
      <c r="X6" s="1" t="s">
        <v>64</v>
      </c>
    </row>
    <row r="7" spans="1:27" ht="15.75" customHeight="1" x14ac:dyDescent="0.15">
      <c r="A7" s="12">
        <v>6</v>
      </c>
      <c r="B7" s="2">
        <v>44823.502182650467</v>
      </c>
      <c r="C7" s="1" t="s">
        <v>23</v>
      </c>
      <c r="D7" s="1" t="s">
        <v>24</v>
      </c>
      <c r="E7" s="1" t="s">
        <v>65</v>
      </c>
      <c r="F7" s="1" t="s">
        <v>37</v>
      </c>
      <c r="G7" s="1" t="s">
        <v>27</v>
      </c>
      <c r="H7" s="1" t="s">
        <v>38</v>
      </c>
      <c r="K7" s="1" t="s">
        <v>48</v>
      </c>
      <c r="L7" s="1" t="s">
        <v>49</v>
      </c>
      <c r="M7" s="1" t="s">
        <v>66</v>
      </c>
      <c r="N7" s="1" t="s">
        <v>67</v>
      </c>
      <c r="O7" s="1" t="s">
        <v>68</v>
      </c>
      <c r="P7" s="1" t="s">
        <v>69</v>
      </c>
      <c r="Q7" s="1">
        <v>1000</v>
      </c>
      <c r="R7" s="1" t="s">
        <v>54</v>
      </c>
      <c r="S7" s="1" t="s">
        <v>55</v>
      </c>
      <c r="T7" s="1">
        <v>5</v>
      </c>
      <c r="U7" s="1">
        <v>5</v>
      </c>
      <c r="V7" s="1">
        <v>5</v>
      </c>
      <c r="W7" s="1">
        <v>5</v>
      </c>
    </row>
    <row r="8" spans="1:27" ht="15.75" customHeight="1" x14ac:dyDescent="0.15">
      <c r="A8" s="12">
        <v>7</v>
      </c>
      <c r="B8" s="2">
        <v>44823.503172245371</v>
      </c>
      <c r="C8" s="1" t="s">
        <v>56</v>
      </c>
      <c r="D8" s="1" t="s">
        <v>31</v>
      </c>
      <c r="E8" s="1" t="s">
        <v>25</v>
      </c>
      <c r="F8" s="1" t="s">
        <v>37</v>
      </c>
      <c r="G8" s="1" t="s">
        <v>47</v>
      </c>
      <c r="H8" s="1" t="s">
        <v>38</v>
      </c>
      <c r="K8" s="1" t="s">
        <v>48</v>
      </c>
      <c r="L8" s="1" t="s">
        <v>40</v>
      </c>
      <c r="M8" s="1" t="s">
        <v>66</v>
      </c>
      <c r="N8" s="1" t="s">
        <v>70</v>
      </c>
      <c r="O8" s="1" t="s">
        <v>68</v>
      </c>
      <c r="P8" s="1" t="s">
        <v>71</v>
      </c>
      <c r="Q8" s="1">
        <v>3000</v>
      </c>
      <c r="R8" s="1" t="s">
        <v>54</v>
      </c>
      <c r="S8" s="1" t="s">
        <v>55</v>
      </c>
      <c r="T8" s="1">
        <v>5</v>
      </c>
      <c r="U8" s="1">
        <v>5</v>
      </c>
      <c r="V8" s="1">
        <v>5</v>
      </c>
      <c r="W8" s="1">
        <v>5</v>
      </c>
    </row>
    <row r="9" spans="1:27" ht="15.75" customHeight="1" x14ac:dyDescent="0.15">
      <c r="A9" s="12">
        <v>8</v>
      </c>
      <c r="B9" s="2">
        <v>44823.503918865739</v>
      </c>
      <c r="C9" s="1" t="s">
        <v>23</v>
      </c>
      <c r="D9" s="1" t="s">
        <v>24</v>
      </c>
      <c r="E9" s="1" t="s">
        <v>25</v>
      </c>
      <c r="F9" s="1" t="s">
        <v>26</v>
      </c>
      <c r="G9" s="1" t="s">
        <v>27</v>
      </c>
      <c r="H9" s="1" t="s">
        <v>28</v>
      </c>
      <c r="I9" s="1" t="s">
        <v>72</v>
      </c>
      <c r="J9" s="1" t="s">
        <v>73</v>
      </c>
    </row>
    <row r="10" spans="1:27" ht="15.75" customHeight="1" x14ac:dyDescent="0.15">
      <c r="A10" s="12">
        <v>9</v>
      </c>
      <c r="B10" s="2">
        <v>44823.506246203702</v>
      </c>
      <c r="C10" s="1" t="s">
        <v>74</v>
      </c>
      <c r="D10" s="1" t="s">
        <v>24</v>
      </c>
      <c r="E10" s="1" t="s">
        <v>25</v>
      </c>
      <c r="F10" s="1" t="s">
        <v>26</v>
      </c>
      <c r="G10" s="1" t="s">
        <v>75</v>
      </c>
      <c r="H10" s="1" t="s">
        <v>38</v>
      </c>
      <c r="K10" s="1" t="s">
        <v>76</v>
      </c>
      <c r="L10" s="1" t="s">
        <v>77</v>
      </c>
      <c r="M10" s="1" t="s">
        <v>78</v>
      </c>
      <c r="N10" s="1" t="s">
        <v>79</v>
      </c>
      <c r="O10" s="1" t="s">
        <v>68</v>
      </c>
      <c r="P10" s="1" t="s">
        <v>80</v>
      </c>
      <c r="Q10" s="1" t="s">
        <v>81</v>
      </c>
      <c r="R10" s="1" t="s">
        <v>45</v>
      </c>
      <c r="S10" s="1" t="s">
        <v>55</v>
      </c>
      <c r="T10" s="1">
        <v>5</v>
      </c>
      <c r="U10" s="1">
        <v>5</v>
      </c>
      <c r="V10" s="1">
        <v>4</v>
      </c>
      <c r="W10" s="1">
        <v>5</v>
      </c>
      <c r="X10" s="1" t="s">
        <v>82</v>
      </c>
    </row>
    <row r="11" spans="1:27" ht="15.75" customHeight="1" x14ac:dyDescent="0.15">
      <c r="A11" s="12">
        <v>10</v>
      </c>
      <c r="B11" s="2">
        <v>44823.507162754628</v>
      </c>
      <c r="C11" s="1" t="s">
        <v>56</v>
      </c>
      <c r="D11" s="1" t="s">
        <v>24</v>
      </c>
      <c r="E11" s="1" t="s">
        <v>25</v>
      </c>
      <c r="F11" s="1" t="s">
        <v>26</v>
      </c>
      <c r="G11" s="1" t="s">
        <v>83</v>
      </c>
      <c r="H11" s="1" t="s">
        <v>38</v>
      </c>
      <c r="K11" s="1" t="s">
        <v>39</v>
      </c>
      <c r="L11" s="1" t="s">
        <v>49</v>
      </c>
      <c r="M11" s="1" t="s">
        <v>60</v>
      </c>
      <c r="N11" s="1" t="s">
        <v>84</v>
      </c>
      <c r="O11" s="1" t="s">
        <v>68</v>
      </c>
      <c r="P11" s="1" t="s">
        <v>71</v>
      </c>
      <c r="Q11" s="1" t="s">
        <v>85</v>
      </c>
      <c r="R11" s="1" t="s">
        <v>45</v>
      </c>
      <c r="S11" s="1" t="s">
        <v>86</v>
      </c>
      <c r="T11" s="1">
        <v>5</v>
      </c>
      <c r="U11" s="1">
        <v>4</v>
      </c>
      <c r="V11" s="1">
        <v>3</v>
      </c>
      <c r="W11" s="1">
        <v>3</v>
      </c>
      <c r="X11" s="1" t="s">
        <v>87</v>
      </c>
    </row>
    <row r="12" spans="1:27" ht="15.75" customHeight="1" x14ac:dyDescent="0.15">
      <c r="A12" s="12">
        <v>11</v>
      </c>
      <c r="B12" s="2">
        <v>44823.507352407411</v>
      </c>
      <c r="C12" s="1" t="s">
        <v>23</v>
      </c>
      <c r="D12" s="1" t="s">
        <v>24</v>
      </c>
      <c r="E12" s="1" t="s">
        <v>25</v>
      </c>
      <c r="F12" s="1" t="s">
        <v>37</v>
      </c>
      <c r="G12" s="1" t="s">
        <v>83</v>
      </c>
      <c r="H12" s="1" t="s">
        <v>28</v>
      </c>
      <c r="I12" s="1" t="s">
        <v>34</v>
      </c>
      <c r="J12" s="1" t="s">
        <v>88</v>
      </c>
    </row>
    <row r="13" spans="1:27" ht="15.75" customHeight="1" x14ac:dyDescent="0.15">
      <c r="A13" s="12">
        <v>12</v>
      </c>
      <c r="B13" s="2">
        <v>44823.508333425925</v>
      </c>
      <c r="C13" s="1" t="s">
        <v>56</v>
      </c>
      <c r="D13" s="1" t="s">
        <v>31</v>
      </c>
      <c r="E13" s="1" t="s">
        <v>89</v>
      </c>
      <c r="F13" s="1" t="s">
        <v>37</v>
      </c>
      <c r="G13" s="1" t="s">
        <v>47</v>
      </c>
      <c r="H13" s="1" t="s">
        <v>38</v>
      </c>
      <c r="K13" s="1" t="s">
        <v>39</v>
      </c>
      <c r="L13" s="1" t="s">
        <v>40</v>
      </c>
      <c r="M13" s="1" t="s">
        <v>41</v>
      </c>
      <c r="N13" s="1" t="s">
        <v>90</v>
      </c>
      <c r="O13" s="1" t="s">
        <v>68</v>
      </c>
      <c r="P13" s="1" t="s">
        <v>52</v>
      </c>
      <c r="Q13" s="1" t="s">
        <v>91</v>
      </c>
      <c r="R13" s="1" t="s">
        <v>45</v>
      </c>
      <c r="S13" s="1" t="s">
        <v>86</v>
      </c>
      <c r="T13" s="1">
        <v>5</v>
      </c>
      <c r="U13" s="1">
        <v>5</v>
      </c>
      <c r="V13" s="1">
        <v>4</v>
      </c>
      <c r="W13" s="1">
        <v>5</v>
      </c>
      <c r="X13" s="1" t="s">
        <v>92</v>
      </c>
    </row>
    <row r="14" spans="1:27" ht="15.75" customHeight="1" x14ac:dyDescent="0.15">
      <c r="A14" s="12">
        <v>13</v>
      </c>
      <c r="B14" s="2">
        <v>44823.50835984954</v>
      </c>
      <c r="C14" s="1" t="s">
        <v>93</v>
      </c>
      <c r="D14" s="1" t="s">
        <v>31</v>
      </c>
      <c r="E14" s="1" t="s">
        <v>25</v>
      </c>
      <c r="F14" s="1" t="s">
        <v>37</v>
      </c>
      <c r="G14" s="1" t="s">
        <v>27</v>
      </c>
      <c r="H14" s="1" t="s">
        <v>28</v>
      </c>
      <c r="I14" s="1" t="s">
        <v>34</v>
      </c>
    </row>
    <row r="15" spans="1:27" ht="15.75" customHeight="1" x14ac:dyDescent="0.15">
      <c r="A15" s="12">
        <v>14</v>
      </c>
      <c r="B15" s="2">
        <v>44823.508389085648</v>
      </c>
      <c r="C15" s="1" t="s">
        <v>23</v>
      </c>
      <c r="D15" s="1" t="s">
        <v>24</v>
      </c>
      <c r="E15" s="1" t="s">
        <v>25</v>
      </c>
      <c r="F15" s="1" t="s">
        <v>26</v>
      </c>
      <c r="G15" s="1" t="s">
        <v>57</v>
      </c>
      <c r="H15" s="1" t="s">
        <v>38</v>
      </c>
      <c r="K15" s="1" t="s">
        <v>94</v>
      </c>
      <c r="L15" s="1" t="s">
        <v>40</v>
      </c>
      <c r="M15" s="1" t="s">
        <v>41</v>
      </c>
      <c r="N15" s="1" t="s">
        <v>95</v>
      </c>
      <c r="O15" s="1" t="s">
        <v>96</v>
      </c>
      <c r="P15" s="1" t="s">
        <v>52</v>
      </c>
      <c r="Q15" s="1" t="s">
        <v>97</v>
      </c>
      <c r="R15" s="1" t="s">
        <v>54</v>
      </c>
      <c r="S15" s="1" t="s">
        <v>55</v>
      </c>
      <c r="T15" s="1">
        <v>5</v>
      </c>
      <c r="U15" s="1">
        <v>5</v>
      </c>
      <c r="V15" s="1">
        <v>3</v>
      </c>
      <c r="W15" s="1">
        <v>5</v>
      </c>
      <c r="X15" s="1" t="s">
        <v>98</v>
      </c>
    </row>
    <row r="16" spans="1:27" ht="15.75" customHeight="1" x14ac:dyDescent="0.15">
      <c r="A16" s="12">
        <v>15</v>
      </c>
      <c r="B16" s="2">
        <v>44823.508715532407</v>
      </c>
      <c r="C16" s="1" t="s">
        <v>93</v>
      </c>
      <c r="D16" s="1" t="s">
        <v>31</v>
      </c>
      <c r="E16" s="1" t="s">
        <v>25</v>
      </c>
      <c r="F16" s="1" t="s">
        <v>37</v>
      </c>
      <c r="G16" s="1" t="s">
        <v>27</v>
      </c>
      <c r="H16" s="1" t="s">
        <v>28</v>
      </c>
      <c r="I16" s="1" t="s">
        <v>34</v>
      </c>
    </row>
    <row r="17" spans="1:24" ht="15.75" customHeight="1" x14ac:dyDescent="0.15">
      <c r="A17" s="12">
        <v>16</v>
      </c>
      <c r="B17" s="2">
        <v>44823.515093854163</v>
      </c>
      <c r="C17" s="1" t="s">
        <v>23</v>
      </c>
      <c r="D17" s="1" t="s">
        <v>31</v>
      </c>
      <c r="E17" s="1" t="s">
        <v>25</v>
      </c>
      <c r="F17" s="1" t="s">
        <v>37</v>
      </c>
      <c r="G17" s="1" t="s">
        <v>57</v>
      </c>
      <c r="H17" s="1" t="s">
        <v>38</v>
      </c>
      <c r="K17" s="1" t="s">
        <v>99</v>
      </c>
      <c r="L17" s="1" t="s">
        <v>49</v>
      </c>
      <c r="M17" s="1" t="s">
        <v>66</v>
      </c>
      <c r="N17" s="1" t="s">
        <v>100</v>
      </c>
      <c r="O17" s="1" t="s">
        <v>68</v>
      </c>
      <c r="P17" s="1" t="s">
        <v>71</v>
      </c>
      <c r="Q17" s="1" t="s">
        <v>101</v>
      </c>
      <c r="R17" s="1" t="s">
        <v>45</v>
      </c>
      <c r="S17" s="1" t="s">
        <v>55</v>
      </c>
      <c r="T17" s="1">
        <v>3</v>
      </c>
      <c r="U17" s="1">
        <v>4</v>
      </c>
      <c r="V17" s="1">
        <v>4</v>
      </c>
      <c r="W17" s="1">
        <v>5</v>
      </c>
    </row>
    <row r="18" spans="1:24" ht="15.75" customHeight="1" x14ac:dyDescent="0.15">
      <c r="A18" s="12">
        <v>17</v>
      </c>
      <c r="B18" s="2">
        <v>44823.51645949074</v>
      </c>
      <c r="C18" s="1" t="s">
        <v>56</v>
      </c>
      <c r="D18" s="1" t="s">
        <v>31</v>
      </c>
      <c r="E18" s="1" t="s">
        <v>89</v>
      </c>
      <c r="F18" s="1" t="s">
        <v>26</v>
      </c>
      <c r="G18" s="1" t="s">
        <v>27</v>
      </c>
      <c r="H18" s="1" t="s">
        <v>38</v>
      </c>
      <c r="K18" s="1" t="s">
        <v>102</v>
      </c>
      <c r="L18" s="1" t="s">
        <v>103</v>
      </c>
      <c r="M18" s="1" t="s">
        <v>66</v>
      </c>
      <c r="N18" s="1" t="s">
        <v>104</v>
      </c>
      <c r="O18" s="1" t="s">
        <v>68</v>
      </c>
      <c r="P18" s="1" t="s">
        <v>69</v>
      </c>
      <c r="Q18" s="1">
        <v>2000</v>
      </c>
      <c r="R18" s="1" t="s">
        <v>54</v>
      </c>
      <c r="S18" s="1" t="s">
        <v>55</v>
      </c>
      <c r="T18" s="1">
        <v>4</v>
      </c>
      <c r="U18" s="1">
        <v>4</v>
      </c>
      <c r="V18" s="1">
        <v>3</v>
      </c>
      <c r="W18" s="1">
        <v>3</v>
      </c>
      <c r="X18" s="1" t="s">
        <v>105</v>
      </c>
    </row>
    <row r="19" spans="1:24" ht="15.75" customHeight="1" x14ac:dyDescent="0.15">
      <c r="A19" s="12">
        <v>18</v>
      </c>
      <c r="B19" s="2">
        <v>44823.51776260417</v>
      </c>
      <c r="C19" s="1" t="s">
        <v>56</v>
      </c>
      <c r="D19" s="1" t="s">
        <v>24</v>
      </c>
      <c r="E19" s="1" t="s">
        <v>25</v>
      </c>
      <c r="F19" s="1" t="s">
        <v>37</v>
      </c>
      <c r="G19" s="1" t="s">
        <v>27</v>
      </c>
      <c r="H19" s="1" t="s">
        <v>28</v>
      </c>
      <c r="I19" s="1" t="s">
        <v>34</v>
      </c>
      <c r="J19" s="1" t="s">
        <v>106</v>
      </c>
    </row>
    <row r="20" spans="1:24" ht="15.75" customHeight="1" x14ac:dyDescent="0.15">
      <c r="A20" s="12">
        <v>19</v>
      </c>
      <c r="B20" s="2">
        <v>44823.5214065162</v>
      </c>
      <c r="C20" s="1" t="s">
        <v>56</v>
      </c>
      <c r="D20" s="1" t="s">
        <v>24</v>
      </c>
      <c r="E20" s="1" t="s">
        <v>89</v>
      </c>
      <c r="F20" s="1" t="s">
        <v>37</v>
      </c>
      <c r="G20" s="1" t="s">
        <v>27</v>
      </c>
      <c r="H20" s="1" t="s">
        <v>28</v>
      </c>
      <c r="I20" s="1" t="s">
        <v>34</v>
      </c>
    </row>
    <row r="21" spans="1:24" ht="15.75" customHeight="1" x14ac:dyDescent="0.15">
      <c r="A21" s="12">
        <v>20</v>
      </c>
      <c r="B21" s="2">
        <v>44823.523103125</v>
      </c>
      <c r="C21" s="1" t="s">
        <v>23</v>
      </c>
      <c r="D21" s="1" t="s">
        <v>24</v>
      </c>
      <c r="E21" s="1" t="s">
        <v>25</v>
      </c>
      <c r="F21" s="1" t="s">
        <v>37</v>
      </c>
      <c r="G21" s="1" t="s">
        <v>27</v>
      </c>
      <c r="H21" s="1" t="s">
        <v>28</v>
      </c>
      <c r="I21" s="1" t="s">
        <v>107</v>
      </c>
    </row>
    <row r="22" spans="1:24" ht="15.75" customHeight="1" x14ac:dyDescent="0.15">
      <c r="A22" s="12">
        <v>21</v>
      </c>
      <c r="B22" s="2">
        <v>44823.526334386574</v>
      </c>
      <c r="C22" s="1" t="s">
        <v>30</v>
      </c>
      <c r="D22" s="1" t="s">
        <v>24</v>
      </c>
      <c r="E22" s="1" t="s">
        <v>25</v>
      </c>
      <c r="F22" s="1" t="s">
        <v>108</v>
      </c>
      <c r="G22" s="1" t="s">
        <v>27</v>
      </c>
      <c r="H22" s="1" t="s">
        <v>38</v>
      </c>
      <c r="K22" s="1" t="s">
        <v>102</v>
      </c>
      <c r="L22" s="1" t="s">
        <v>49</v>
      </c>
      <c r="M22" s="1" t="s">
        <v>78</v>
      </c>
      <c r="N22" s="1" t="s">
        <v>109</v>
      </c>
      <c r="O22" s="1" t="s">
        <v>110</v>
      </c>
      <c r="P22" s="1" t="s">
        <v>52</v>
      </c>
      <c r="Q22" s="1" t="s">
        <v>111</v>
      </c>
      <c r="R22" s="1" t="s">
        <v>45</v>
      </c>
      <c r="S22" s="1" t="s">
        <v>55</v>
      </c>
      <c r="T22" s="1">
        <v>4</v>
      </c>
      <c r="U22" s="1">
        <v>4</v>
      </c>
      <c r="V22" s="1">
        <v>2</v>
      </c>
      <c r="W22" s="1">
        <v>5</v>
      </c>
      <c r="X22" s="1" t="s">
        <v>112</v>
      </c>
    </row>
    <row r="23" spans="1:24" ht="15.75" customHeight="1" x14ac:dyDescent="0.15">
      <c r="A23" s="12">
        <v>22</v>
      </c>
      <c r="B23" s="2">
        <v>44823.530946782412</v>
      </c>
      <c r="C23" s="1" t="s">
        <v>56</v>
      </c>
      <c r="D23" s="1" t="s">
        <v>31</v>
      </c>
      <c r="E23" s="1" t="s">
        <v>25</v>
      </c>
      <c r="F23" s="1" t="s">
        <v>108</v>
      </c>
      <c r="G23" s="1" t="s">
        <v>47</v>
      </c>
      <c r="H23" s="1" t="s">
        <v>38</v>
      </c>
      <c r="K23" s="1" t="s">
        <v>113</v>
      </c>
      <c r="L23" s="1" t="s">
        <v>40</v>
      </c>
      <c r="M23" s="1" t="s">
        <v>66</v>
      </c>
      <c r="N23" s="1" t="s">
        <v>114</v>
      </c>
      <c r="O23" s="1" t="s">
        <v>115</v>
      </c>
      <c r="P23" s="1" t="s">
        <v>69</v>
      </c>
      <c r="Q23" s="1" t="s">
        <v>116</v>
      </c>
      <c r="R23" s="1" t="s">
        <v>45</v>
      </c>
      <c r="S23" s="1" t="s">
        <v>55</v>
      </c>
      <c r="T23" s="1">
        <v>5</v>
      </c>
      <c r="U23" s="1">
        <v>5</v>
      </c>
      <c r="V23" s="1">
        <v>5</v>
      </c>
      <c r="W23" s="1">
        <v>5</v>
      </c>
    </row>
    <row r="24" spans="1:24" ht="15.75" customHeight="1" x14ac:dyDescent="0.15">
      <c r="A24" s="12">
        <v>23</v>
      </c>
      <c r="B24" s="2">
        <v>44823.534630439812</v>
      </c>
      <c r="C24" s="1" t="s">
        <v>30</v>
      </c>
      <c r="D24" s="1" t="s">
        <v>24</v>
      </c>
      <c r="E24" s="1" t="s">
        <v>25</v>
      </c>
      <c r="F24" s="1" t="s">
        <v>37</v>
      </c>
      <c r="G24" s="1" t="s">
        <v>27</v>
      </c>
      <c r="H24" s="1" t="s">
        <v>28</v>
      </c>
      <c r="I24" s="1" t="s">
        <v>117</v>
      </c>
      <c r="J24" s="1" t="s">
        <v>118</v>
      </c>
    </row>
    <row r="25" spans="1:24" ht="15.75" customHeight="1" x14ac:dyDescent="0.15">
      <c r="A25" s="12">
        <v>24</v>
      </c>
      <c r="B25" s="2">
        <v>44823.534992523149</v>
      </c>
      <c r="C25" s="1" t="s">
        <v>56</v>
      </c>
      <c r="D25" s="1" t="s">
        <v>31</v>
      </c>
      <c r="E25" s="1" t="s">
        <v>25</v>
      </c>
      <c r="F25" s="1" t="s">
        <v>26</v>
      </c>
      <c r="G25" s="1" t="s">
        <v>47</v>
      </c>
      <c r="H25" s="1" t="s">
        <v>38</v>
      </c>
      <c r="K25" s="1" t="s">
        <v>119</v>
      </c>
      <c r="L25" s="1" t="s">
        <v>40</v>
      </c>
      <c r="M25" s="1" t="s">
        <v>66</v>
      </c>
      <c r="N25" s="1" t="s">
        <v>120</v>
      </c>
      <c r="O25" s="1" t="s">
        <v>121</v>
      </c>
      <c r="P25" s="1" t="s">
        <v>52</v>
      </c>
      <c r="Q25" s="1">
        <v>2000</v>
      </c>
      <c r="R25" s="1" t="s">
        <v>45</v>
      </c>
      <c r="S25" s="1" t="s">
        <v>86</v>
      </c>
      <c r="T25" s="1">
        <v>5</v>
      </c>
      <c r="U25" s="1">
        <v>5</v>
      </c>
      <c r="V25" s="1">
        <v>5</v>
      </c>
      <c r="W25" s="1">
        <v>5</v>
      </c>
      <c r="X25" s="1" t="s">
        <v>122</v>
      </c>
    </row>
    <row r="26" spans="1:24" ht="15.75" customHeight="1" x14ac:dyDescent="0.15">
      <c r="A26" s="12">
        <v>25</v>
      </c>
      <c r="B26" s="2">
        <v>44823.540926678237</v>
      </c>
      <c r="C26" s="1" t="s">
        <v>23</v>
      </c>
      <c r="D26" s="1" t="s">
        <v>24</v>
      </c>
      <c r="E26" s="1" t="s">
        <v>25</v>
      </c>
      <c r="F26" s="1" t="s">
        <v>37</v>
      </c>
      <c r="G26" s="1" t="s">
        <v>47</v>
      </c>
      <c r="H26" s="1" t="s">
        <v>38</v>
      </c>
      <c r="K26" s="1" t="s">
        <v>39</v>
      </c>
      <c r="L26" s="1" t="s">
        <v>40</v>
      </c>
      <c r="M26" s="1" t="s">
        <v>66</v>
      </c>
      <c r="N26" s="1" t="s">
        <v>123</v>
      </c>
      <c r="O26" s="1" t="s">
        <v>124</v>
      </c>
      <c r="P26" s="1" t="s">
        <v>63</v>
      </c>
      <c r="Q26" s="1" t="s">
        <v>125</v>
      </c>
      <c r="R26" s="1" t="s">
        <v>45</v>
      </c>
      <c r="S26" s="1" t="s">
        <v>55</v>
      </c>
      <c r="T26" s="1">
        <v>5</v>
      </c>
      <c r="U26" s="1">
        <v>3</v>
      </c>
      <c r="V26" s="1">
        <v>3</v>
      </c>
      <c r="W26" s="1">
        <v>5</v>
      </c>
    </row>
    <row r="27" spans="1:24" ht="15.75" customHeight="1" x14ac:dyDescent="0.15">
      <c r="A27" s="12">
        <v>26</v>
      </c>
      <c r="B27" s="2">
        <v>44823.541881886573</v>
      </c>
      <c r="C27" s="1" t="s">
        <v>56</v>
      </c>
      <c r="D27" s="1" t="s">
        <v>31</v>
      </c>
      <c r="E27" s="1" t="s">
        <v>89</v>
      </c>
      <c r="F27" s="1" t="s">
        <v>37</v>
      </c>
      <c r="G27" s="1" t="s">
        <v>57</v>
      </c>
      <c r="H27" s="1" t="s">
        <v>28</v>
      </c>
      <c r="I27" s="1" t="s">
        <v>34</v>
      </c>
    </row>
    <row r="28" spans="1:24" ht="15.75" customHeight="1" x14ac:dyDescent="0.15">
      <c r="A28" s="12">
        <v>27</v>
      </c>
      <c r="B28" s="2">
        <v>44823.552167280097</v>
      </c>
      <c r="C28" s="1" t="s">
        <v>56</v>
      </c>
      <c r="D28" s="1" t="s">
        <v>31</v>
      </c>
      <c r="E28" s="1" t="s">
        <v>126</v>
      </c>
      <c r="F28" s="1" t="s">
        <v>108</v>
      </c>
      <c r="G28" s="1" t="s">
        <v>27</v>
      </c>
      <c r="H28" s="1" t="s">
        <v>38</v>
      </c>
      <c r="K28" s="1" t="s">
        <v>127</v>
      </c>
      <c r="L28" s="1" t="s">
        <v>77</v>
      </c>
      <c r="M28" s="1" t="s">
        <v>66</v>
      </c>
      <c r="N28" s="1" t="s">
        <v>128</v>
      </c>
      <c r="O28" s="1" t="s">
        <v>68</v>
      </c>
      <c r="P28" s="1" t="s">
        <v>52</v>
      </c>
      <c r="Q28" s="1" t="s">
        <v>129</v>
      </c>
      <c r="R28" s="1" t="s">
        <v>54</v>
      </c>
      <c r="S28" s="1" t="s">
        <v>55</v>
      </c>
      <c r="T28" s="1">
        <v>3</v>
      </c>
      <c r="U28" s="1">
        <v>3</v>
      </c>
      <c r="V28" s="1">
        <v>3</v>
      </c>
      <c r="W28" s="1">
        <v>4</v>
      </c>
      <c r="X28" s="1" t="s">
        <v>130</v>
      </c>
    </row>
    <row r="29" spans="1:24" ht="15.75" customHeight="1" x14ac:dyDescent="0.15">
      <c r="A29" s="12">
        <v>28</v>
      </c>
      <c r="B29" s="2">
        <v>44823.553756990739</v>
      </c>
      <c r="C29" s="1" t="s">
        <v>93</v>
      </c>
      <c r="D29" s="1" t="s">
        <v>31</v>
      </c>
      <c r="E29" s="1" t="s">
        <v>25</v>
      </c>
      <c r="F29" s="1" t="s">
        <v>108</v>
      </c>
      <c r="G29" s="1" t="s">
        <v>47</v>
      </c>
      <c r="H29" s="1" t="s">
        <v>38</v>
      </c>
      <c r="K29" s="1" t="s">
        <v>102</v>
      </c>
      <c r="L29" s="1" t="s">
        <v>103</v>
      </c>
      <c r="M29" s="1" t="s">
        <v>41</v>
      </c>
      <c r="N29" s="1" t="s">
        <v>131</v>
      </c>
      <c r="O29" s="1" t="s">
        <v>68</v>
      </c>
      <c r="P29" s="1" t="s">
        <v>71</v>
      </c>
      <c r="Q29" s="1" t="s">
        <v>132</v>
      </c>
      <c r="R29" s="1" t="s">
        <v>54</v>
      </c>
      <c r="S29" s="1" t="s">
        <v>86</v>
      </c>
      <c r="T29" s="1">
        <v>1</v>
      </c>
      <c r="U29" s="1">
        <v>1</v>
      </c>
      <c r="V29" s="1">
        <v>1</v>
      </c>
      <c r="W29" s="1">
        <v>1</v>
      </c>
      <c r="X29" s="1" t="s">
        <v>133</v>
      </c>
    </row>
    <row r="30" spans="1:24" ht="15.75" customHeight="1" x14ac:dyDescent="0.15">
      <c r="A30" s="12">
        <v>29</v>
      </c>
      <c r="B30" s="2">
        <v>44823.555030324074</v>
      </c>
      <c r="C30" s="1" t="s">
        <v>23</v>
      </c>
      <c r="D30" s="1" t="s">
        <v>24</v>
      </c>
      <c r="E30" s="1" t="s">
        <v>126</v>
      </c>
      <c r="F30" s="1" t="s">
        <v>37</v>
      </c>
      <c r="G30" s="1" t="s">
        <v>27</v>
      </c>
      <c r="H30" s="1" t="s">
        <v>28</v>
      </c>
      <c r="I30" s="1" t="s">
        <v>34</v>
      </c>
    </row>
    <row r="31" spans="1:24" ht="15.75" customHeight="1" x14ac:dyDescent="0.15">
      <c r="A31" s="12">
        <v>30</v>
      </c>
      <c r="B31" s="2">
        <v>44823.568389305554</v>
      </c>
      <c r="C31" s="1" t="s">
        <v>93</v>
      </c>
      <c r="D31" s="1" t="s">
        <v>24</v>
      </c>
      <c r="E31" s="1" t="s">
        <v>25</v>
      </c>
      <c r="F31" s="1" t="s">
        <v>26</v>
      </c>
      <c r="G31" s="1" t="s">
        <v>57</v>
      </c>
      <c r="H31" s="1" t="s">
        <v>38</v>
      </c>
      <c r="K31" s="1" t="s">
        <v>134</v>
      </c>
      <c r="L31" s="1" t="s">
        <v>77</v>
      </c>
      <c r="M31" s="1" t="s">
        <v>41</v>
      </c>
      <c r="N31" s="1" t="s">
        <v>135</v>
      </c>
      <c r="O31" s="1" t="s">
        <v>68</v>
      </c>
      <c r="P31" s="1" t="s">
        <v>69</v>
      </c>
      <c r="Q31" s="1" t="s">
        <v>136</v>
      </c>
      <c r="R31" s="1" t="s">
        <v>45</v>
      </c>
      <c r="S31" s="1" t="s">
        <v>55</v>
      </c>
      <c r="T31" s="1">
        <v>4</v>
      </c>
      <c r="U31" s="1">
        <v>4</v>
      </c>
      <c r="V31" s="1">
        <v>2</v>
      </c>
      <c r="W31" s="1">
        <v>5</v>
      </c>
    </row>
    <row r="32" spans="1:24" ht="15.75" customHeight="1" x14ac:dyDescent="0.15">
      <c r="A32" s="12">
        <v>31</v>
      </c>
      <c r="B32" s="2">
        <v>44823.577644930556</v>
      </c>
      <c r="C32" s="1" t="s">
        <v>56</v>
      </c>
      <c r="D32" s="1" t="s">
        <v>31</v>
      </c>
      <c r="E32" s="1" t="s">
        <v>65</v>
      </c>
      <c r="F32" s="1" t="s">
        <v>26</v>
      </c>
      <c r="G32" s="1" t="s">
        <v>137</v>
      </c>
      <c r="H32" s="1" t="s">
        <v>38</v>
      </c>
      <c r="K32" s="1" t="s">
        <v>138</v>
      </c>
      <c r="L32" s="1" t="s">
        <v>40</v>
      </c>
      <c r="M32" s="1" t="s">
        <v>66</v>
      </c>
      <c r="N32" s="1" t="s">
        <v>139</v>
      </c>
      <c r="O32" s="1" t="s">
        <v>110</v>
      </c>
      <c r="P32" s="1" t="s">
        <v>63</v>
      </c>
      <c r="Q32" s="1" t="s">
        <v>140</v>
      </c>
      <c r="R32" s="1" t="s">
        <v>54</v>
      </c>
      <c r="S32" s="1" t="s">
        <v>55</v>
      </c>
      <c r="T32" s="1">
        <v>1</v>
      </c>
      <c r="U32" s="1">
        <v>1</v>
      </c>
      <c r="V32" s="1">
        <v>1</v>
      </c>
      <c r="W32" s="1">
        <v>1</v>
      </c>
      <c r="X32" s="1" t="s">
        <v>141</v>
      </c>
    </row>
    <row r="33" spans="1:24" ht="15.75" customHeight="1" x14ac:dyDescent="0.15">
      <c r="A33" s="12">
        <v>32</v>
      </c>
      <c r="B33" s="2">
        <v>44823.588029525461</v>
      </c>
      <c r="C33" s="1" t="s">
        <v>23</v>
      </c>
      <c r="D33" s="1" t="s">
        <v>24</v>
      </c>
      <c r="E33" s="1" t="s">
        <v>89</v>
      </c>
      <c r="F33" s="1" t="s">
        <v>26</v>
      </c>
      <c r="G33" s="1" t="s">
        <v>27</v>
      </c>
      <c r="H33" s="1" t="s">
        <v>38</v>
      </c>
      <c r="K33" s="1" t="s">
        <v>142</v>
      </c>
      <c r="L33" s="1" t="s">
        <v>59</v>
      </c>
      <c r="M33" s="1" t="s">
        <v>41</v>
      </c>
      <c r="N33" s="1" t="s">
        <v>143</v>
      </c>
      <c r="O33" s="1" t="s">
        <v>43</v>
      </c>
      <c r="P33" s="1" t="s">
        <v>52</v>
      </c>
      <c r="Q33" s="1" t="s">
        <v>144</v>
      </c>
      <c r="R33" s="1" t="s">
        <v>45</v>
      </c>
      <c r="S33" s="1" t="s">
        <v>55</v>
      </c>
      <c r="T33" s="1">
        <v>5</v>
      </c>
      <c r="U33" s="1">
        <v>5</v>
      </c>
      <c r="V33" s="1">
        <v>2</v>
      </c>
      <c r="W33" s="1">
        <v>5</v>
      </c>
    </row>
    <row r="34" spans="1:24" ht="15.75" customHeight="1" x14ac:dyDescent="0.15">
      <c r="A34" s="12">
        <v>33</v>
      </c>
      <c r="B34" s="2">
        <v>44823.596143379633</v>
      </c>
      <c r="C34" s="1" t="s">
        <v>56</v>
      </c>
      <c r="D34" s="1" t="s">
        <v>31</v>
      </c>
      <c r="E34" s="1" t="s">
        <v>89</v>
      </c>
      <c r="F34" s="1" t="s">
        <v>26</v>
      </c>
      <c r="G34" s="1" t="s">
        <v>47</v>
      </c>
      <c r="H34" s="1" t="s">
        <v>38</v>
      </c>
      <c r="K34" s="1" t="s">
        <v>119</v>
      </c>
      <c r="L34" s="1" t="s">
        <v>40</v>
      </c>
      <c r="M34" s="1" t="s">
        <v>41</v>
      </c>
      <c r="N34" s="1" t="s">
        <v>145</v>
      </c>
      <c r="O34" s="1" t="s">
        <v>146</v>
      </c>
      <c r="P34" s="1" t="s">
        <v>52</v>
      </c>
      <c r="Q34" s="1" t="s">
        <v>147</v>
      </c>
      <c r="R34" s="1" t="s">
        <v>45</v>
      </c>
      <c r="S34" s="1" t="s">
        <v>55</v>
      </c>
      <c r="T34" s="1">
        <v>5</v>
      </c>
      <c r="U34" s="1">
        <v>5</v>
      </c>
      <c r="V34" s="1">
        <v>5</v>
      </c>
      <c r="W34" s="1">
        <v>5</v>
      </c>
    </row>
    <row r="35" spans="1:24" ht="15.75" customHeight="1" x14ac:dyDescent="0.15">
      <c r="A35" s="12">
        <v>34</v>
      </c>
      <c r="B35" s="2">
        <v>44823.597232372689</v>
      </c>
      <c r="C35" s="1" t="s">
        <v>56</v>
      </c>
      <c r="D35" s="1" t="s">
        <v>31</v>
      </c>
      <c r="E35" s="1" t="s">
        <v>25</v>
      </c>
      <c r="F35" s="1" t="s">
        <v>26</v>
      </c>
      <c r="G35" s="1" t="s">
        <v>27</v>
      </c>
      <c r="H35" s="1" t="s">
        <v>28</v>
      </c>
      <c r="I35" s="1" t="s">
        <v>34</v>
      </c>
      <c r="J35" s="1" t="s">
        <v>148</v>
      </c>
    </row>
    <row r="36" spans="1:24" ht="15.75" customHeight="1" x14ac:dyDescent="0.15">
      <c r="A36" s="12">
        <v>35</v>
      </c>
      <c r="B36" s="2">
        <v>44823.599914432867</v>
      </c>
      <c r="C36" s="1" t="s">
        <v>56</v>
      </c>
      <c r="D36" s="1" t="s">
        <v>31</v>
      </c>
      <c r="E36" s="1" t="s">
        <v>25</v>
      </c>
      <c r="F36" s="1" t="s">
        <v>26</v>
      </c>
      <c r="G36" s="1" t="s">
        <v>27</v>
      </c>
      <c r="H36" s="1" t="s">
        <v>28</v>
      </c>
      <c r="I36" s="1" t="s">
        <v>34</v>
      </c>
    </row>
    <row r="37" spans="1:24" ht="15.75" customHeight="1" x14ac:dyDescent="0.15">
      <c r="A37" s="12">
        <v>36</v>
      </c>
      <c r="B37" s="2">
        <v>44823.601494409726</v>
      </c>
      <c r="C37" s="1" t="s">
        <v>23</v>
      </c>
      <c r="D37" s="1" t="s">
        <v>24</v>
      </c>
      <c r="E37" s="1" t="s">
        <v>25</v>
      </c>
      <c r="F37" s="1" t="s">
        <v>26</v>
      </c>
      <c r="G37" s="1" t="s">
        <v>47</v>
      </c>
      <c r="H37" s="1" t="s">
        <v>38</v>
      </c>
      <c r="K37" s="1" t="s">
        <v>113</v>
      </c>
      <c r="L37" s="1" t="s">
        <v>40</v>
      </c>
      <c r="M37" s="1" t="s">
        <v>78</v>
      </c>
      <c r="N37" s="1" t="s">
        <v>149</v>
      </c>
      <c r="O37" s="1" t="s">
        <v>150</v>
      </c>
      <c r="P37" s="1" t="s">
        <v>63</v>
      </c>
      <c r="Q37" s="1" t="s">
        <v>151</v>
      </c>
      <c r="R37" s="1" t="s">
        <v>45</v>
      </c>
      <c r="S37" s="1" t="s">
        <v>55</v>
      </c>
      <c r="T37" s="1">
        <v>5</v>
      </c>
      <c r="U37" s="1">
        <v>5</v>
      </c>
      <c r="V37" s="1">
        <v>5</v>
      </c>
      <c r="W37" s="1">
        <v>5</v>
      </c>
    </row>
    <row r="38" spans="1:24" ht="15.75" customHeight="1" x14ac:dyDescent="0.15">
      <c r="A38" s="12">
        <v>37</v>
      </c>
      <c r="B38" s="2">
        <v>44823.602321435188</v>
      </c>
      <c r="C38" s="1" t="s">
        <v>56</v>
      </c>
      <c r="D38" s="1" t="s">
        <v>24</v>
      </c>
      <c r="E38" s="1" t="s">
        <v>126</v>
      </c>
      <c r="F38" s="1" t="s">
        <v>37</v>
      </c>
      <c r="G38" s="1" t="s">
        <v>27</v>
      </c>
      <c r="H38" s="1" t="s">
        <v>28</v>
      </c>
      <c r="I38" s="1" t="s">
        <v>152</v>
      </c>
      <c r="J38" s="1" t="s">
        <v>28</v>
      </c>
    </row>
    <row r="39" spans="1:24" ht="15.75" customHeight="1" x14ac:dyDescent="0.15">
      <c r="A39" s="12">
        <v>38</v>
      </c>
      <c r="B39" s="2">
        <v>44823.611418495369</v>
      </c>
      <c r="C39" s="1" t="s">
        <v>56</v>
      </c>
      <c r="D39" s="1" t="s">
        <v>24</v>
      </c>
      <c r="E39" s="1" t="s">
        <v>25</v>
      </c>
      <c r="F39" s="1" t="s">
        <v>26</v>
      </c>
      <c r="G39" s="1" t="s">
        <v>27</v>
      </c>
      <c r="H39" s="1" t="s">
        <v>38</v>
      </c>
      <c r="K39" s="1" t="s">
        <v>153</v>
      </c>
      <c r="L39" s="1" t="s">
        <v>77</v>
      </c>
      <c r="M39" s="1" t="s">
        <v>41</v>
      </c>
      <c r="N39" s="1" t="s">
        <v>104</v>
      </c>
      <c r="O39" s="1" t="s">
        <v>68</v>
      </c>
      <c r="P39" s="1" t="s">
        <v>69</v>
      </c>
      <c r="Q39" s="1" t="s">
        <v>154</v>
      </c>
      <c r="R39" s="1" t="s">
        <v>45</v>
      </c>
      <c r="S39" s="1" t="s">
        <v>55</v>
      </c>
      <c r="T39" s="1">
        <v>4</v>
      </c>
      <c r="U39" s="1">
        <v>4</v>
      </c>
      <c r="V39" s="1">
        <v>2</v>
      </c>
      <c r="W39" s="1">
        <v>3</v>
      </c>
      <c r="X39" s="1" t="s">
        <v>155</v>
      </c>
    </row>
    <row r="40" spans="1:24" ht="15.75" customHeight="1" x14ac:dyDescent="0.15">
      <c r="A40" s="12">
        <v>39</v>
      </c>
      <c r="B40" s="2">
        <v>44823.622591053238</v>
      </c>
      <c r="C40" s="1" t="s">
        <v>30</v>
      </c>
      <c r="D40" s="1" t="s">
        <v>24</v>
      </c>
      <c r="E40" s="1" t="s">
        <v>126</v>
      </c>
      <c r="F40" s="1" t="s">
        <v>37</v>
      </c>
      <c r="G40" s="1" t="s">
        <v>27</v>
      </c>
      <c r="H40" s="1" t="s">
        <v>28</v>
      </c>
      <c r="I40" s="1" t="s">
        <v>34</v>
      </c>
      <c r="J40" s="1" t="s">
        <v>156</v>
      </c>
    </row>
    <row r="41" spans="1:24" ht="15.75" customHeight="1" x14ac:dyDescent="0.15">
      <c r="A41" s="12">
        <v>40</v>
      </c>
      <c r="B41" s="2">
        <v>44823.623054467593</v>
      </c>
      <c r="C41" s="1" t="s">
        <v>56</v>
      </c>
      <c r="D41" s="1" t="s">
        <v>24</v>
      </c>
      <c r="E41" s="1" t="s">
        <v>25</v>
      </c>
      <c r="F41" s="1" t="s">
        <v>26</v>
      </c>
      <c r="G41" s="1" t="s">
        <v>157</v>
      </c>
      <c r="H41" s="1" t="s">
        <v>28</v>
      </c>
      <c r="I41" s="1" t="s">
        <v>158</v>
      </c>
      <c r="J41" s="1" t="s">
        <v>159</v>
      </c>
    </row>
    <row r="42" spans="1:24" ht="15.75" customHeight="1" x14ac:dyDescent="0.15">
      <c r="A42" s="12">
        <v>41</v>
      </c>
      <c r="B42" s="2">
        <v>44823.624191620373</v>
      </c>
      <c r="C42" s="1" t="s">
        <v>56</v>
      </c>
      <c r="D42" s="1" t="s">
        <v>24</v>
      </c>
      <c r="E42" s="1" t="s">
        <v>89</v>
      </c>
      <c r="F42" s="1" t="s">
        <v>26</v>
      </c>
      <c r="G42" s="1" t="s">
        <v>160</v>
      </c>
      <c r="H42" s="1" t="s">
        <v>38</v>
      </c>
      <c r="K42" s="1" t="s">
        <v>161</v>
      </c>
      <c r="L42" s="1" t="s">
        <v>77</v>
      </c>
      <c r="M42" s="1" t="s">
        <v>41</v>
      </c>
      <c r="N42" s="1" t="s">
        <v>162</v>
      </c>
      <c r="O42" s="1" t="s">
        <v>43</v>
      </c>
      <c r="P42" s="1" t="s">
        <v>52</v>
      </c>
      <c r="Q42" s="1">
        <v>4000</v>
      </c>
      <c r="R42" s="1" t="s">
        <v>45</v>
      </c>
      <c r="S42" s="1" t="s">
        <v>55</v>
      </c>
      <c r="T42" s="1">
        <v>5</v>
      </c>
      <c r="U42" s="1">
        <v>5</v>
      </c>
      <c r="V42" s="1">
        <v>3</v>
      </c>
      <c r="W42" s="1">
        <v>5</v>
      </c>
    </row>
    <row r="43" spans="1:24" ht="15.75" customHeight="1" x14ac:dyDescent="0.15">
      <c r="A43" s="12">
        <v>42</v>
      </c>
      <c r="B43" s="2">
        <v>44823.625016388891</v>
      </c>
      <c r="C43" s="1" t="s">
        <v>56</v>
      </c>
      <c r="D43" s="1" t="s">
        <v>24</v>
      </c>
      <c r="E43" s="1" t="s">
        <v>25</v>
      </c>
      <c r="F43" s="1" t="s">
        <v>26</v>
      </c>
      <c r="G43" s="1" t="s">
        <v>27</v>
      </c>
      <c r="H43" s="1" t="s">
        <v>38</v>
      </c>
      <c r="K43" s="1" t="s">
        <v>163</v>
      </c>
      <c r="L43" s="1" t="s">
        <v>77</v>
      </c>
      <c r="M43" s="1" t="s">
        <v>41</v>
      </c>
      <c r="N43" s="1" t="s">
        <v>164</v>
      </c>
      <c r="O43" s="1" t="s">
        <v>68</v>
      </c>
      <c r="P43" s="1" t="s">
        <v>71</v>
      </c>
      <c r="Q43" s="1">
        <v>3000</v>
      </c>
      <c r="R43" s="1" t="s">
        <v>342</v>
      </c>
      <c r="S43" s="1" t="s">
        <v>86</v>
      </c>
      <c r="T43" s="1">
        <v>3</v>
      </c>
      <c r="U43" s="1">
        <v>3</v>
      </c>
      <c r="V43" s="1">
        <v>3</v>
      </c>
      <c r="W43" s="1">
        <v>3</v>
      </c>
      <c r="X43" s="1" t="s">
        <v>165</v>
      </c>
    </row>
    <row r="44" spans="1:24" ht="15.75" customHeight="1" x14ac:dyDescent="0.15">
      <c r="A44" s="12">
        <v>43</v>
      </c>
      <c r="B44" s="2">
        <v>44823.625176041664</v>
      </c>
      <c r="C44" s="1" t="s">
        <v>56</v>
      </c>
      <c r="D44" s="1" t="s">
        <v>31</v>
      </c>
      <c r="E44" s="1" t="s">
        <v>89</v>
      </c>
      <c r="F44" s="1" t="s">
        <v>37</v>
      </c>
      <c r="G44" s="1" t="s">
        <v>57</v>
      </c>
      <c r="H44" s="1" t="s">
        <v>38</v>
      </c>
      <c r="K44" s="1" t="s">
        <v>166</v>
      </c>
      <c r="L44" s="1" t="s">
        <v>49</v>
      </c>
      <c r="M44" s="1" t="s">
        <v>66</v>
      </c>
      <c r="N44" s="1" t="s">
        <v>167</v>
      </c>
      <c r="O44" s="1" t="s">
        <v>68</v>
      </c>
      <c r="P44" s="1" t="s">
        <v>69</v>
      </c>
      <c r="Q44" s="1" t="s">
        <v>168</v>
      </c>
      <c r="R44" s="1" t="s">
        <v>342</v>
      </c>
      <c r="S44" s="1" t="s">
        <v>86</v>
      </c>
      <c r="T44" s="1">
        <v>5</v>
      </c>
      <c r="U44" s="1">
        <v>5</v>
      </c>
      <c r="V44" s="1">
        <v>4</v>
      </c>
      <c r="W44" s="1">
        <v>4</v>
      </c>
    </row>
    <row r="45" spans="1:24" ht="15.75" customHeight="1" x14ac:dyDescent="0.15">
      <c r="A45" s="12">
        <v>44</v>
      </c>
      <c r="B45" s="2">
        <v>44823.626800312501</v>
      </c>
      <c r="C45" s="1" t="s">
        <v>30</v>
      </c>
      <c r="D45" s="1" t="s">
        <v>24</v>
      </c>
      <c r="E45" s="1" t="s">
        <v>89</v>
      </c>
      <c r="F45" s="1" t="s">
        <v>26</v>
      </c>
      <c r="G45" s="1" t="s">
        <v>27</v>
      </c>
      <c r="H45" s="1" t="s">
        <v>28</v>
      </c>
      <c r="I45" s="1" t="s">
        <v>169</v>
      </c>
      <c r="J45" s="1" t="s">
        <v>170</v>
      </c>
    </row>
    <row r="46" spans="1:24" ht="15.75" customHeight="1" x14ac:dyDescent="0.15">
      <c r="A46" s="12">
        <v>45</v>
      </c>
      <c r="B46" s="2">
        <v>44823.628260891201</v>
      </c>
      <c r="C46" s="1" t="s">
        <v>36</v>
      </c>
      <c r="D46" s="1" t="s">
        <v>31</v>
      </c>
      <c r="E46" s="1" t="s">
        <v>126</v>
      </c>
      <c r="F46" s="1" t="s">
        <v>108</v>
      </c>
      <c r="G46" s="1" t="s">
        <v>57</v>
      </c>
      <c r="H46" s="1" t="s">
        <v>38</v>
      </c>
      <c r="K46" s="1" t="s">
        <v>127</v>
      </c>
      <c r="L46" s="1" t="s">
        <v>59</v>
      </c>
      <c r="M46" s="1" t="s">
        <v>66</v>
      </c>
      <c r="N46" s="1" t="s">
        <v>171</v>
      </c>
      <c r="O46" s="1" t="s">
        <v>68</v>
      </c>
      <c r="P46" s="1" t="s">
        <v>69</v>
      </c>
      <c r="Q46" s="1" t="s">
        <v>172</v>
      </c>
      <c r="R46" s="1" t="s">
        <v>54</v>
      </c>
      <c r="S46" s="1" t="s">
        <v>55</v>
      </c>
      <c r="T46" s="1">
        <v>5</v>
      </c>
      <c r="U46" s="1">
        <v>5</v>
      </c>
      <c r="V46" s="1">
        <v>3</v>
      </c>
      <c r="W46" s="1">
        <v>5</v>
      </c>
    </row>
    <row r="47" spans="1:24" ht="15.75" customHeight="1" x14ac:dyDescent="0.15">
      <c r="A47" s="12">
        <v>46</v>
      </c>
      <c r="B47" s="2">
        <v>44823.628851469912</v>
      </c>
      <c r="C47" s="1" t="s">
        <v>56</v>
      </c>
      <c r="D47" s="1" t="s">
        <v>31</v>
      </c>
      <c r="E47" s="1" t="s">
        <v>25</v>
      </c>
      <c r="F47" s="1" t="s">
        <v>26</v>
      </c>
      <c r="G47" s="1" t="s">
        <v>47</v>
      </c>
      <c r="H47" s="1" t="s">
        <v>38</v>
      </c>
      <c r="K47" s="1" t="s">
        <v>113</v>
      </c>
      <c r="L47" s="1" t="s">
        <v>40</v>
      </c>
      <c r="M47" s="1" t="s">
        <v>41</v>
      </c>
      <c r="N47" s="1" t="s">
        <v>173</v>
      </c>
      <c r="O47" s="1" t="s">
        <v>68</v>
      </c>
      <c r="P47" s="1" t="s">
        <v>69</v>
      </c>
      <c r="Q47" s="1">
        <v>1</v>
      </c>
      <c r="R47" s="1" t="s">
        <v>45</v>
      </c>
      <c r="S47" s="1" t="s">
        <v>86</v>
      </c>
      <c r="T47" s="1">
        <v>3</v>
      </c>
      <c r="U47" s="1">
        <v>3</v>
      </c>
      <c r="V47" s="1">
        <v>3</v>
      </c>
      <c r="W47" s="1">
        <v>3</v>
      </c>
      <c r="X47" s="1" t="s">
        <v>174</v>
      </c>
    </row>
    <row r="48" spans="1:24" ht="15.75" customHeight="1" x14ac:dyDescent="0.15">
      <c r="A48" s="12">
        <v>47</v>
      </c>
      <c r="B48" s="2">
        <v>44823.643318136572</v>
      </c>
      <c r="C48" s="1" t="s">
        <v>93</v>
      </c>
      <c r="D48" s="1" t="s">
        <v>31</v>
      </c>
      <c r="E48" s="1" t="s">
        <v>89</v>
      </c>
      <c r="F48" s="1" t="s">
        <v>26</v>
      </c>
      <c r="G48" s="1" t="s">
        <v>47</v>
      </c>
      <c r="H48" s="1" t="s">
        <v>38</v>
      </c>
      <c r="K48" s="1" t="s">
        <v>175</v>
      </c>
      <c r="L48" s="1" t="s">
        <v>59</v>
      </c>
      <c r="M48" s="1" t="s">
        <v>66</v>
      </c>
      <c r="N48" s="1" t="s">
        <v>176</v>
      </c>
      <c r="O48" s="1" t="s">
        <v>43</v>
      </c>
      <c r="P48" s="1" t="s">
        <v>69</v>
      </c>
      <c r="Q48" s="1" t="s">
        <v>177</v>
      </c>
      <c r="R48" s="1" t="s">
        <v>45</v>
      </c>
      <c r="S48" s="1" t="s">
        <v>86</v>
      </c>
      <c r="T48" s="1">
        <v>5</v>
      </c>
      <c r="U48" s="1">
        <v>5</v>
      </c>
      <c r="V48" s="1">
        <v>5</v>
      </c>
      <c r="W48" s="1">
        <v>5</v>
      </c>
      <c r="X48" s="1" t="s">
        <v>178</v>
      </c>
    </row>
    <row r="49" spans="1:24" ht="15.75" customHeight="1" x14ac:dyDescent="0.15">
      <c r="A49" s="12">
        <v>48</v>
      </c>
      <c r="B49" s="2">
        <v>44823.650143194449</v>
      </c>
      <c r="C49" s="1" t="s">
        <v>93</v>
      </c>
      <c r="D49" s="1" t="s">
        <v>31</v>
      </c>
      <c r="E49" s="1" t="s">
        <v>89</v>
      </c>
      <c r="F49" s="1" t="s">
        <v>108</v>
      </c>
      <c r="G49" s="1" t="s">
        <v>47</v>
      </c>
      <c r="H49" s="1" t="s">
        <v>38</v>
      </c>
      <c r="K49" s="1" t="s">
        <v>161</v>
      </c>
      <c r="L49" s="1" t="s">
        <v>40</v>
      </c>
      <c r="M49" s="1" t="s">
        <v>41</v>
      </c>
      <c r="N49" s="1" t="s">
        <v>179</v>
      </c>
      <c r="O49" s="1" t="s">
        <v>43</v>
      </c>
      <c r="P49" s="1" t="s">
        <v>71</v>
      </c>
      <c r="Q49" s="1" t="s">
        <v>180</v>
      </c>
      <c r="R49" s="1" t="s">
        <v>54</v>
      </c>
      <c r="S49" s="1" t="s">
        <v>55</v>
      </c>
      <c r="T49" s="1">
        <v>5</v>
      </c>
      <c r="U49" s="1">
        <v>5</v>
      </c>
      <c r="V49" s="1">
        <v>4</v>
      </c>
      <c r="W49" s="1">
        <v>5</v>
      </c>
      <c r="X49" s="1" t="s">
        <v>181</v>
      </c>
    </row>
    <row r="50" spans="1:24" ht="15.75" customHeight="1" x14ac:dyDescent="0.15">
      <c r="A50" s="12">
        <v>49</v>
      </c>
      <c r="B50" s="2">
        <v>44823.652562025462</v>
      </c>
      <c r="C50" s="1" t="s">
        <v>74</v>
      </c>
      <c r="D50" s="1" t="s">
        <v>24</v>
      </c>
      <c r="E50" s="1" t="s">
        <v>126</v>
      </c>
      <c r="F50" s="1" t="s">
        <v>37</v>
      </c>
      <c r="G50" s="1" t="s">
        <v>47</v>
      </c>
      <c r="H50" s="1" t="s">
        <v>38</v>
      </c>
      <c r="K50" s="1" t="s">
        <v>182</v>
      </c>
      <c r="L50" s="1" t="s">
        <v>40</v>
      </c>
      <c r="M50" s="1" t="s">
        <v>41</v>
      </c>
      <c r="N50" s="1" t="s">
        <v>183</v>
      </c>
      <c r="O50" s="1" t="s">
        <v>184</v>
      </c>
      <c r="P50" s="1" t="s">
        <v>52</v>
      </c>
      <c r="Q50" s="1" t="s">
        <v>185</v>
      </c>
      <c r="R50" s="1" t="s">
        <v>45</v>
      </c>
      <c r="S50" s="1" t="s">
        <v>86</v>
      </c>
      <c r="T50" s="1">
        <v>5</v>
      </c>
      <c r="U50" s="1">
        <v>5</v>
      </c>
      <c r="V50" s="1">
        <v>5</v>
      </c>
      <c r="W50" s="1">
        <v>5</v>
      </c>
      <c r="X50" s="1" t="s">
        <v>186</v>
      </c>
    </row>
    <row r="51" spans="1:24" ht="15.75" customHeight="1" x14ac:dyDescent="0.15">
      <c r="A51" s="12">
        <v>50</v>
      </c>
      <c r="B51" s="2">
        <v>44823.667666655092</v>
      </c>
      <c r="C51" s="1" t="s">
        <v>56</v>
      </c>
      <c r="D51" s="1" t="s">
        <v>24</v>
      </c>
      <c r="E51" s="1" t="s">
        <v>25</v>
      </c>
      <c r="F51" s="1" t="s">
        <v>37</v>
      </c>
      <c r="G51" s="1" t="s">
        <v>27</v>
      </c>
      <c r="H51" s="1" t="s">
        <v>28</v>
      </c>
      <c r="I51" s="1" t="s">
        <v>169</v>
      </c>
    </row>
    <row r="52" spans="1:24" ht="15.75" customHeight="1" x14ac:dyDescent="0.15">
      <c r="A52" s="12">
        <v>51</v>
      </c>
      <c r="B52" s="2">
        <v>44823.673227268519</v>
      </c>
      <c r="C52" s="1" t="s">
        <v>23</v>
      </c>
      <c r="D52" s="1" t="s">
        <v>24</v>
      </c>
      <c r="E52" s="1" t="s">
        <v>126</v>
      </c>
      <c r="F52" s="1" t="s">
        <v>33</v>
      </c>
      <c r="G52" s="1" t="s">
        <v>27</v>
      </c>
      <c r="H52" s="1" t="s">
        <v>28</v>
      </c>
      <c r="I52" s="1" t="s">
        <v>169</v>
      </c>
      <c r="J52" s="1" t="s">
        <v>187</v>
      </c>
    </row>
    <row r="53" spans="1:24" ht="15.75" customHeight="1" x14ac:dyDescent="0.15">
      <c r="A53" s="12">
        <v>52</v>
      </c>
      <c r="B53" s="2">
        <v>44823.674411296292</v>
      </c>
      <c r="C53" s="1" t="s">
        <v>56</v>
      </c>
      <c r="D53" s="1" t="s">
        <v>24</v>
      </c>
      <c r="E53" s="1" t="s">
        <v>25</v>
      </c>
      <c r="F53" s="1" t="s">
        <v>37</v>
      </c>
      <c r="G53" s="1" t="s">
        <v>27</v>
      </c>
      <c r="H53" s="1" t="s">
        <v>28</v>
      </c>
      <c r="I53" s="1" t="s">
        <v>188</v>
      </c>
      <c r="J53" s="1" t="s">
        <v>189</v>
      </c>
    </row>
    <row r="54" spans="1:24" ht="13" x14ac:dyDescent="0.15">
      <c r="A54" s="12">
        <v>53</v>
      </c>
      <c r="B54" s="2">
        <v>44823.676225324074</v>
      </c>
      <c r="C54" s="1" t="s">
        <v>23</v>
      </c>
      <c r="D54" s="1" t="s">
        <v>24</v>
      </c>
      <c r="E54" s="1" t="s">
        <v>25</v>
      </c>
      <c r="F54" s="1" t="s">
        <v>26</v>
      </c>
      <c r="G54" s="1" t="s">
        <v>190</v>
      </c>
      <c r="H54" s="1" t="s">
        <v>38</v>
      </c>
      <c r="K54" s="1" t="s">
        <v>127</v>
      </c>
      <c r="L54" s="1" t="s">
        <v>77</v>
      </c>
      <c r="M54" s="1" t="s">
        <v>66</v>
      </c>
      <c r="N54" s="1" t="s">
        <v>191</v>
      </c>
      <c r="O54" s="1" t="s">
        <v>68</v>
      </c>
      <c r="P54" s="1" t="s">
        <v>63</v>
      </c>
      <c r="Q54" s="1" t="s">
        <v>192</v>
      </c>
      <c r="R54" s="1" t="s">
        <v>54</v>
      </c>
      <c r="S54" s="1" t="s">
        <v>86</v>
      </c>
      <c r="T54" s="1">
        <v>3</v>
      </c>
      <c r="U54" s="1">
        <v>3</v>
      </c>
      <c r="V54" s="1">
        <v>2</v>
      </c>
      <c r="W54" s="1">
        <v>2</v>
      </c>
      <c r="X54" s="1" t="s">
        <v>193</v>
      </c>
    </row>
    <row r="55" spans="1:24" ht="13" x14ac:dyDescent="0.15">
      <c r="A55" s="12">
        <v>54</v>
      </c>
      <c r="B55" s="2">
        <v>44823.677999965279</v>
      </c>
      <c r="C55" s="1" t="s">
        <v>56</v>
      </c>
      <c r="D55" s="1" t="s">
        <v>24</v>
      </c>
      <c r="E55" s="1" t="s">
        <v>194</v>
      </c>
      <c r="F55" s="1" t="s">
        <v>26</v>
      </c>
      <c r="G55" s="1" t="s">
        <v>195</v>
      </c>
      <c r="H55" s="1" t="s">
        <v>38</v>
      </c>
      <c r="K55" s="1" t="s">
        <v>127</v>
      </c>
      <c r="L55" s="1" t="s">
        <v>77</v>
      </c>
      <c r="M55" s="1" t="s">
        <v>41</v>
      </c>
      <c r="N55" s="1" t="s">
        <v>196</v>
      </c>
      <c r="O55" s="1" t="s">
        <v>68</v>
      </c>
      <c r="P55" s="1" t="s">
        <v>69</v>
      </c>
      <c r="Q55" s="1">
        <v>4000</v>
      </c>
      <c r="R55" s="1" t="s">
        <v>342</v>
      </c>
      <c r="S55" s="1" t="s">
        <v>55</v>
      </c>
      <c r="T55" s="1">
        <v>4</v>
      </c>
      <c r="U55" s="1">
        <v>5</v>
      </c>
      <c r="V55" s="1">
        <v>2</v>
      </c>
      <c r="W55" s="1">
        <v>2</v>
      </c>
      <c r="X55" s="1" t="s">
        <v>197</v>
      </c>
    </row>
    <row r="56" spans="1:24" ht="13" x14ac:dyDescent="0.15">
      <c r="A56" s="12">
        <v>55</v>
      </c>
      <c r="B56" s="2">
        <v>44823.67889737268</v>
      </c>
      <c r="C56" s="1" t="s">
        <v>56</v>
      </c>
      <c r="D56" s="1" t="s">
        <v>24</v>
      </c>
      <c r="E56" s="1" t="s">
        <v>89</v>
      </c>
      <c r="F56" s="1" t="s">
        <v>108</v>
      </c>
      <c r="G56" s="1" t="s">
        <v>57</v>
      </c>
      <c r="H56" s="1" t="s">
        <v>38</v>
      </c>
      <c r="K56" s="1" t="s">
        <v>113</v>
      </c>
      <c r="L56" s="1" t="s">
        <v>40</v>
      </c>
      <c r="M56" s="1" t="s">
        <v>41</v>
      </c>
      <c r="N56" s="1" t="s">
        <v>198</v>
      </c>
      <c r="O56" s="1" t="s">
        <v>110</v>
      </c>
      <c r="P56" s="1" t="s">
        <v>63</v>
      </c>
      <c r="Q56" s="1" t="s">
        <v>199</v>
      </c>
      <c r="R56" s="1" t="s">
        <v>45</v>
      </c>
      <c r="S56" s="1" t="s">
        <v>55</v>
      </c>
      <c r="T56" s="1">
        <v>5</v>
      </c>
      <c r="U56" s="1">
        <v>5</v>
      </c>
      <c r="V56" s="1">
        <v>5</v>
      </c>
      <c r="W56" s="1">
        <v>5</v>
      </c>
      <c r="X56" s="1" t="s">
        <v>200</v>
      </c>
    </row>
    <row r="57" spans="1:24" ht="13" x14ac:dyDescent="0.15">
      <c r="A57" s="12">
        <v>56</v>
      </c>
      <c r="B57" s="2">
        <v>44823.681500034727</v>
      </c>
      <c r="C57" s="1" t="s">
        <v>23</v>
      </c>
      <c r="D57" s="1" t="s">
        <v>24</v>
      </c>
      <c r="E57" s="1" t="s">
        <v>25</v>
      </c>
      <c r="F57" s="1" t="s">
        <v>108</v>
      </c>
      <c r="G57" s="1" t="s">
        <v>160</v>
      </c>
      <c r="H57" s="1" t="s">
        <v>38</v>
      </c>
      <c r="K57" s="1" t="s">
        <v>76</v>
      </c>
      <c r="L57" s="1" t="s">
        <v>77</v>
      </c>
      <c r="M57" s="1" t="s">
        <v>66</v>
      </c>
      <c r="N57" s="1" t="s">
        <v>201</v>
      </c>
      <c r="O57" s="1" t="s">
        <v>68</v>
      </c>
      <c r="P57" s="1" t="s">
        <v>52</v>
      </c>
      <c r="Q57" s="1" t="s">
        <v>202</v>
      </c>
      <c r="R57" s="1" t="s">
        <v>45</v>
      </c>
      <c r="S57" s="1" t="s">
        <v>55</v>
      </c>
      <c r="T57" s="1">
        <v>5</v>
      </c>
      <c r="U57" s="1">
        <v>5</v>
      </c>
      <c r="V57" s="1">
        <v>3</v>
      </c>
      <c r="W57" s="1">
        <v>5</v>
      </c>
    </row>
    <row r="58" spans="1:24" ht="13" x14ac:dyDescent="0.15">
      <c r="A58" s="12">
        <v>57</v>
      </c>
      <c r="B58" s="2">
        <v>44823.68218275463</v>
      </c>
      <c r="C58" s="1" t="s">
        <v>74</v>
      </c>
      <c r="D58" s="1" t="s">
        <v>31</v>
      </c>
      <c r="E58" s="1" t="s">
        <v>25</v>
      </c>
      <c r="F58" s="1" t="s">
        <v>26</v>
      </c>
      <c r="G58" s="1" t="s">
        <v>83</v>
      </c>
      <c r="H58" s="1" t="s">
        <v>28</v>
      </c>
      <c r="I58" s="1" t="s">
        <v>203</v>
      </c>
      <c r="J58" s="1" t="s">
        <v>204</v>
      </c>
    </row>
    <row r="59" spans="1:24" ht="13" x14ac:dyDescent="0.15">
      <c r="A59" s="12">
        <v>58</v>
      </c>
      <c r="B59" s="2">
        <v>44823.687835925928</v>
      </c>
      <c r="C59" s="1" t="s">
        <v>56</v>
      </c>
      <c r="D59" s="1" t="s">
        <v>24</v>
      </c>
      <c r="E59" s="1" t="s">
        <v>89</v>
      </c>
      <c r="F59" s="1" t="s">
        <v>37</v>
      </c>
      <c r="G59" s="1" t="s">
        <v>57</v>
      </c>
      <c r="H59" s="1" t="s">
        <v>38</v>
      </c>
      <c r="K59" s="1" t="s">
        <v>166</v>
      </c>
      <c r="L59" s="1" t="s">
        <v>40</v>
      </c>
      <c r="M59" s="1" t="s">
        <v>66</v>
      </c>
      <c r="N59" s="1" t="s">
        <v>205</v>
      </c>
      <c r="O59" s="1" t="s">
        <v>68</v>
      </c>
      <c r="P59" s="1" t="s">
        <v>69</v>
      </c>
      <c r="Q59" s="1" t="s">
        <v>206</v>
      </c>
      <c r="R59" s="1" t="s">
        <v>54</v>
      </c>
      <c r="S59" s="1" t="s">
        <v>86</v>
      </c>
      <c r="T59" s="1">
        <v>4</v>
      </c>
      <c r="U59" s="1">
        <v>2</v>
      </c>
      <c r="V59" s="1">
        <v>4</v>
      </c>
      <c r="W59" s="1">
        <v>3</v>
      </c>
      <c r="X59" s="1" t="s">
        <v>207</v>
      </c>
    </row>
    <row r="60" spans="1:24" ht="13" x14ac:dyDescent="0.15">
      <c r="A60" s="12">
        <v>59</v>
      </c>
      <c r="B60" s="2">
        <v>44823.705794548616</v>
      </c>
      <c r="C60" s="1" t="s">
        <v>30</v>
      </c>
      <c r="D60" s="1" t="s">
        <v>24</v>
      </c>
      <c r="E60" s="1" t="s">
        <v>126</v>
      </c>
      <c r="F60" s="1" t="s">
        <v>26</v>
      </c>
      <c r="G60" s="1" t="s">
        <v>137</v>
      </c>
      <c r="H60" s="1" t="s">
        <v>38</v>
      </c>
      <c r="K60" s="1" t="s">
        <v>208</v>
      </c>
      <c r="L60" s="1" t="s">
        <v>40</v>
      </c>
      <c r="M60" s="1" t="s">
        <v>66</v>
      </c>
      <c r="N60" s="1" t="s">
        <v>209</v>
      </c>
      <c r="O60" s="1" t="s">
        <v>68</v>
      </c>
      <c r="P60" s="1" t="s">
        <v>69</v>
      </c>
      <c r="Q60" s="1" t="s">
        <v>210</v>
      </c>
      <c r="R60" s="1" t="s">
        <v>45</v>
      </c>
      <c r="S60" s="1" t="s">
        <v>55</v>
      </c>
      <c r="T60" s="1">
        <v>5</v>
      </c>
      <c r="U60" s="1">
        <v>5</v>
      </c>
      <c r="V60" s="1">
        <v>3</v>
      </c>
      <c r="W60" s="1">
        <v>5</v>
      </c>
    </row>
    <row r="61" spans="1:24" ht="13" x14ac:dyDescent="0.15">
      <c r="A61" s="12">
        <v>60</v>
      </c>
      <c r="B61" s="2">
        <v>44823.706435671294</v>
      </c>
      <c r="C61" s="1" t="s">
        <v>23</v>
      </c>
      <c r="D61" s="1" t="s">
        <v>24</v>
      </c>
      <c r="E61" s="1" t="s">
        <v>25</v>
      </c>
      <c r="F61" s="1" t="s">
        <v>108</v>
      </c>
      <c r="G61" s="1" t="s">
        <v>57</v>
      </c>
      <c r="H61" s="1" t="s">
        <v>38</v>
      </c>
      <c r="K61" s="1" t="s">
        <v>127</v>
      </c>
      <c r="L61" s="1" t="s">
        <v>103</v>
      </c>
      <c r="M61" s="1" t="s">
        <v>41</v>
      </c>
      <c r="N61" s="1" t="s">
        <v>211</v>
      </c>
      <c r="O61" s="1" t="s">
        <v>68</v>
      </c>
      <c r="P61" s="1" t="s">
        <v>71</v>
      </c>
      <c r="Q61" s="1" t="s">
        <v>212</v>
      </c>
      <c r="R61" s="1" t="s">
        <v>45</v>
      </c>
      <c r="S61" s="1" t="s">
        <v>55</v>
      </c>
      <c r="T61" s="1">
        <v>5</v>
      </c>
      <c r="U61" s="1">
        <v>5</v>
      </c>
      <c r="V61" s="1">
        <v>2</v>
      </c>
      <c r="W61" s="1">
        <v>5</v>
      </c>
    </row>
    <row r="62" spans="1:24" ht="13" x14ac:dyDescent="0.15">
      <c r="A62" s="12">
        <v>61</v>
      </c>
      <c r="B62" s="2">
        <v>44823.722296886575</v>
      </c>
      <c r="C62" s="1" t="s">
        <v>56</v>
      </c>
      <c r="D62" s="1" t="s">
        <v>24</v>
      </c>
      <c r="E62" s="1" t="s">
        <v>65</v>
      </c>
      <c r="F62" s="1" t="s">
        <v>26</v>
      </c>
      <c r="G62" s="1" t="s">
        <v>137</v>
      </c>
      <c r="H62" s="1" t="s">
        <v>38</v>
      </c>
      <c r="K62" s="1" t="s">
        <v>127</v>
      </c>
      <c r="L62" s="1" t="s">
        <v>40</v>
      </c>
      <c r="M62" s="1" t="s">
        <v>66</v>
      </c>
      <c r="N62" s="1" t="s">
        <v>213</v>
      </c>
      <c r="O62" s="1" t="s">
        <v>68</v>
      </c>
      <c r="P62" s="1" t="s">
        <v>69</v>
      </c>
      <c r="Q62" s="1" t="s">
        <v>214</v>
      </c>
      <c r="R62" s="1" t="s">
        <v>54</v>
      </c>
      <c r="S62" s="1" t="s">
        <v>55</v>
      </c>
      <c r="T62" s="1">
        <v>3</v>
      </c>
      <c r="U62" s="1">
        <v>3</v>
      </c>
      <c r="V62" s="1">
        <v>1</v>
      </c>
      <c r="W62" s="1">
        <v>2</v>
      </c>
      <c r="X62" s="1" t="s">
        <v>215</v>
      </c>
    </row>
    <row r="63" spans="1:24" ht="13" x14ac:dyDescent="0.15">
      <c r="A63" s="12">
        <v>62</v>
      </c>
      <c r="B63" s="2">
        <v>44823.724311134254</v>
      </c>
      <c r="C63" s="1" t="s">
        <v>23</v>
      </c>
      <c r="D63" s="1" t="s">
        <v>31</v>
      </c>
      <c r="E63" s="1" t="s">
        <v>65</v>
      </c>
      <c r="F63" s="1" t="s">
        <v>26</v>
      </c>
      <c r="G63" s="1" t="s">
        <v>57</v>
      </c>
      <c r="H63" s="1" t="s">
        <v>38</v>
      </c>
      <c r="K63" s="1" t="s">
        <v>216</v>
      </c>
      <c r="L63" s="1" t="s">
        <v>40</v>
      </c>
      <c r="M63" s="1" t="s">
        <v>66</v>
      </c>
      <c r="N63" s="1" t="s">
        <v>139</v>
      </c>
      <c r="O63" s="1" t="s">
        <v>110</v>
      </c>
      <c r="P63" s="1" t="s">
        <v>69</v>
      </c>
      <c r="Q63" s="1" t="s">
        <v>217</v>
      </c>
      <c r="R63" s="1" t="s">
        <v>342</v>
      </c>
      <c r="S63" s="1" t="s">
        <v>55</v>
      </c>
      <c r="T63" s="1">
        <v>4</v>
      </c>
      <c r="U63" s="1">
        <v>3</v>
      </c>
      <c r="V63" s="1">
        <v>1</v>
      </c>
      <c r="W63" s="1">
        <v>3</v>
      </c>
      <c r="X63" s="1" t="s">
        <v>218</v>
      </c>
    </row>
    <row r="64" spans="1:24" ht="13" x14ac:dyDescent="0.15">
      <c r="A64" s="12">
        <v>63</v>
      </c>
      <c r="B64" s="2">
        <v>44823.726217581017</v>
      </c>
      <c r="C64" s="1" t="s">
        <v>30</v>
      </c>
      <c r="D64" s="1" t="s">
        <v>31</v>
      </c>
      <c r="E64" s="1" t="s">
        <v>126</v>
      </c>
      <c r="F64" s="1" t="s">
        <v>26</v>
      </c>
      <c r="G64" s="1" t="s">
        <v>47</v>
      </c>
      <c r="H64" s="1" t="s">
        <v>38</v>
      </c>
      <c r="K64" s="1" t="s">
        <v>219</v>
      </c>
      <c r="L64" s="1" t="s">
        <v>103</v>
      </c>
      <c r="M64" s="1" t="s">
        <v>66</v>
      </c>
      <c r="N64" s="1" t="s">
        <v>220</v>
      </c>
      <c r="O64" s="1" t="s">
        <v>68</v>
      </c>
      <c r="P64" s="1" t="s">
        <v>69</v>
      </c>
      <c r="Q64" s="1">
        <v>3000</v>
      </c>
      <c r="R64" s="1" t="s">
        <v>45</v>
      </c>
      <c r="S64" s="1" t="s">
        <v>55</v>
      </c>
      <c r="T64" s="1">
        <v>2</v>
      </c>
      <c r="U64" s="1">
        <v>2</v>
      </c>
      <c r="V64" s="1">
        <v>1</v>
      </c>
      <c r="W64" s="1">
        <v>2</v>
      </c>
      <c r="X64" s="1" t="s">
        <v>221</v>
      </c>
    </row>
    <row r="65" spans="1:24" ht="13" x14ac:dyDescent="0.15">
      <c r="A65" s="12">
        <v>64</v>
      </c>
      <c r="B65" s="2">
        <v>44823.726841550924</v>
      </c>
      <c r="C65" s="1" t="s">
        <v>56</v>
      </c>
      <c r="D65" s="1" t="s">
        <v>31</v>
      </c>
      <c r="E65" s="1" t="s">
        <v>25</v>
      </c>
      <c r="F65" s="1" t="s">
        <v>37</v>
      </c>
      <c r="G65" s="1" t="s">
        <v>27</v>
      </c>
      <c r="H65" s="1" t="s">
        <v>28</v>
      </c>
      <c r="I65" s="1" t="s">
        <v>34</v>
      </c>
      <c r="J65" s="1" t="s">
        <v>222</v>
      </c>
    </row>
    <row r="66" spans="1:24" ht="13" x14ac:dyDescent="0.15">
      <c r="A66" s="12">
        <v>65</v>
      </c>
      <c r="B66" s="2">
        <v>44823.740937314811</v>
      </c>
      <c r="C66" s="1" t="s">
        <v>23</v>
      </c>
      <c r="D66" s="1" t="s">
        <v>31</v>
      </c>
      <c r="E66" s="1" t="s">
        <v>25</v>
      </c>
      <c r="F66" s="1" t="s">
        <v>33</v>
      </c>
      <c r="G66" s="1" t="s">
        <v>223</v>
      </c>
      <c r="H66" s="1" t="s">
        <v>28</v>
      </c>
      <c r="I66" s="1" t="s">
        <v>117</v>
      </c>
    </row>
    <row r="67" spans="1:24" ht="13" x14ac:dyDescent="0.15">
      <c r="A67" s="12">
        <v>66</v>
      </c>
      <c r="B67" s="2">
        <v>44823.741885509255</v>
      </c>
      <c r="C67" s="1" t="s">
        <v>56</v>
      </c>
      <c r="D67" s="1" t="s">
        <v>24</v>
      </c>
      <c r="E67" s="1" t="s">
        <v>25</v>
      </c>
      <c r="F67" s="1" t="s">
        <v>108</v>
      </c>
      <c r="G67" s="1" t="s">
        <v>57</v>
      </c>
      <c r="H67" s="1" t="s">
        <v>38</v>
      </c>
      <c r="K67" s="1" t="s">
        <v>224</v>
      </c>
      <c r="L67" s="1" t="s">
        <v>103</v>
      </c>
      <c r="M67" s="1" t="s">
        <v>41</v>
      </c>
      <c r="N67" s="1" t="s">
        <v>225</v>
      </c>
      <c r="O67" s="1" t="s">
        <v>68</v>
      </c>
      <c r="P67" s="1" t="s">
        <v>71</v>
      </c>
      <c r="Q67" s="1" t="s">
        <v>226</v>
      </c>
      <c r="R67" s="1" t="s">
        <v>54</v>
      </c>
      <c r="S67" s="1" t="s">
        <v>55</v>
      </c>
      <c r="T67" s="1">
        <v>5</v>
      </c>
      <c r="U67" s="1">
        <v>5</v>
      </c>
      <c r="V67" s="1">
        <v>4</v>
      </c>
      <c r="W67" s="1">
        <v>5</v>
      </c>
    </row>
    <row r="68" spans="1:24" ht="13" x14ac:dyDescent="0.15">
      <c r="A68" s="12">
        <v>67</v>
      </c>
      <c r="B68" s="2">
        <v>44823.746365902778</v>
      </c>
      <c r="C68" s="1" t="s">
        <v>23</v>
      </c>
      <c r="D68" s="1" t="s">
        <v>24</v>
      </c>
      <c r="E68" s="1" t="s">
        <v>89</v>
      </c>
      <c r="F68" s="1" t="s">
        <v>37</v>
      </c>
      <c r="G68" s="1" t="s">
        <v>83</v>
      </c>
      <c r="H68" s="1" t="s">
        <v>38</v>
      </c>
      <c r="K68" s="1" t="s">
        <v>39</v>
      </c>
      <c r="L68" s="1" t="s">
        <v>49</v>
      </c>
      <c r="M68" s="1" t="s">
        <v>66</v>
      </c>
      <c r="N68" s="1" t="s">
        <v>227</v>
      </c>
      <c r="O68" s="1" t="s">
        <v>43</v>
      </c>
      <c r="P68" s="1" t="s">
        <v>52</v>
      </c>
      <c r="Q68" s="1" t="s">
        <v>228</v>
      </c>
      <c r="R68" s="1" t="s">
        <v>45</v>
      </c>
      <c r="S68" s="1" t="s">
        <v>55</v>
      </c>
      <c r="T68" s="1">
        <v>4</v>
      </c>
      <c r="U68" s="1">
        <v>4</v>
      </c>
      <c r="V68" s="1">
        <v>2</v>
      </c>
      <c r="W68" s="1">
        <v>3</v>
      </c>
      <c r="X68" s="1" t="s">
        <v>229</v>
      </c>
    </row>
    <row r="69" spans="1:24" ht="13" x14ac:dyDescent="0.15">
      <c r="A69" s="12">
        <v>68</v>
      </c>
      <c r="B69" s="2">
        <v>44823.749631747683</v>
      </c>
      <c r="C69" s="1" t="s">
        <v>56</v>
      </c>
      <c r="D69" s="1" t="s">
        <v>31</v>
      </c>
      <c r="E69" s="1" t="s">
        <v>89</v>
      </c>
      <c r="F69" s="1" t="s">
        <v>26</v>
      </c>
      <c r="G69" s="1" t="s">
        <v>57</v>
      </c>
      <c r="H69" s="1" t="s">
        <v>38</v>
      </c>
      <c r="K69" s="1" t="s">
        <v>182</v>
      </c>
      <c r="L69" s="1" t="s">
        <v>49</v>
      </c>
      <c r="M69" s="1" t="s">
        <v>66</v>
      </c>
      <c r="N69" s="1" t="s">
        <v>230</v>
      </c>
      <c r="O69" s="1" t="s">
        <v>68</v>
      </c>
      <c r="P69" s="1" t="s">
        <v>52</v>
      </c>
      <c r="Q69" s="1">
        <v>3500</v>
      </c>
      <c r="R69" s="1" t="s">
        <v>54</v>
      </c>
      <c r="S69" s="1" t="s">
        <v>86</v>
      </c>
      <c r="T69" s="1">
        <v>5</v>
      </c>
      <c r="U69" s="1">
        <v>5</v>
      </c>
      <c r="V69" s="1">
        <v>3</v>
      </c>
      <c r="W69" s="1">
        <v>4</v>
      </c>
    </row>
    <row r="70" spans="1:24" ht="13" x14ac:dyDescent="0.15">
      <c r="A70" s="12">
        <v>69</v>
      </c>
      <c r="B70" s="2">
        <v>44823.767379212964</v>
      </c>
      <c r="C70" s="1" t="s">
        <v>56</v>
      </c>
      <c r="D70" s="1" t="s">
        <v>31</v>
      </c>
      <c r="E70" s="1" t="s">
        <v>126</v>
      </c>
      <c r="F70" s="1" t="s">
        <v>108</v>
      </c>
      <c r="G70" s="1" t="s">
        <v>27</v>
      </c>
      <c r="H70" s="1" t="s">
        <v>28</v>
      </c>
      <c r="I70" s="1" t="s">
        <v>107</v>
      </c>
    </row>
    <row r="71" spans="1:24" ht="13" x14ac:dyDescent="0.15">
      <c r="A71" s="12">
        <v>70</v>
      </c>
      <c r="B71" s="2">
        <v>44823.770233923613</v>
      </c>
      <c r="C71" s="1" t="s">
        <v>93</v>
      </c>
      <c r="D71" s="1" t="s">
        <v>24</v>
      </c>
      <c r="E71" s="1" t="s">
        <v>89</v>
      </c>
      <c r="F71" s="1" t="s">
        <v>26</v>
      </c>
      <c r="G71" s="1" t="s">
        <v>137</v>
      </c>
      <c r="H71" s="1" t="s">
        <v>38</v>
      </c>
      <c r="K71" s="1" t="s">
        <v>166</v>
      </c>
      <c r="L71" s="1" t="s">
        <v>59</v>
      </c>
      <c r="M71" s="1" t="s">
        <v>66</v>
      </c>
      <c r="N71" s="1" t="s">
        <v>220</v>
      </c>
      <c r="O71" s="1" t="s">
        <v>68</v>
      </c>
      <c r="P71" s="1" t="s">
        <v>69</v>
      </c>
      <c r="Q71" s="1" t="s">
        <v>231</v>
      </c>
      <c r="R71" s="1" t="s">
        <v>54</v>
      </c>
      <c r="S71" s="1" t="s">
        <v>55</v>
      </c>
      <c r="T71" s="1">
        <v>4</v>
      </c>
      <c r="U71" s="1">
        <v>4</v>
      </c>
      <c r="V71" s="1">
        <v>3</v>
      </c>
      <c r="W71" s="1">
        <v>4</v>
      </c>
      <c r="X71" s="1" t="s">
        <v>232</v>
      </c>
    </row>
    <row r="72" spans="1:24" ht="13" x14ac:dyDescent="0.15">
      <c r="A72" s="12">
        <v>71</v>
      </c>
      <c r="B72" s="2">
        <v>44823.770960578702</v>
      </c>
      <c r="C72" s="1" t="s">
        <v>93</v>
      </c>
      <c r="D72" s="1" t="s">
        <v>24</v>
      </c>
      <c r="E72" s="1" t="s">
        <v>65</v>
      </c>
      <c r="F72" s="1" t="s">
        <v>26</v>
      </c>
      <c r="G72" s="1" t="s">
        <v>83</v>
      </c>
      <c r="H72" s="1" t="s">
        <v>28</v>
      </c>
      <c r="I72" s="1" t="s">
        <v>158</v>
      </c>
    </row>
    <row r="73" spans="1:24" ht="13" x14ac:dyDescent="0.15">
      <c r="A73" s="12">
        <v>72</v>
      </c>
      <c r="B73" s="2">
        <v>44823.771106932865</v>
      </c>
      <c r="C73" s="1" t="s">
        <v>23</v>
      </c>
      <c r="D73" s="1" t="s">
        <v>24</v>
      </c>
      <c r="E73" s="1" t="s">
        <v>25</v>
      </c>
      <c r="F73" s="1" t="s">
        <v>37</v>
      </c>
      <c r="G73" s="1" t="s">
        <v>27</v>
      </c>
      <c r="H73" s="1" t="s">
        <v>28</v>
      </c>
      <c r="I73" s="1" t="s">
        <v>233</v>
      </c>
    </row>
    <row r="74" spans="1:24" ht="13" x14ac:dyDescent="0.15">
      <c r="A74" s="12">
        <v>73</v>
      </c>
      <c r="B74" s="2">
        <v>44823.775979178245</v>
      </c>
      <c r="C74" s="1" t="s">
        <v>93</v>
      </c>
      <c r="D74" s="1" t="s">
        <v>24</v>
      </c>
      <c r="E74" s="1" t="s">
        <v>126</v>
      </c>
      <c r="F74" s="1" t="s">
        <v>108</v>
      </c>
      <c r="G74" s="1" t="s">
        <v>57</v>
      </c>
      <c r="H74" s="1" t="s">
        <v>38</v>
      </c>
      <c r="K74" s="1" t="s">
        <v>161</v>
      </c>
      <c r="L74" s="1" t="s">
        <v>59</v>
      </c>
      <c r="M74" s="1" t="s">
        <v>66</v>
      </c>
      <c r="N74" s="1" t="s">
        <v>213</v>
      </c>
      <c r="O74" s="1" t="s">
        <v>68</v>
      </c>
      <c r="P74" s="1" t="s">
        <v>71</v>
      </c>
      <c r="Q74" s="1" t="s">
        <v>234</v>
      </c>
      <c r="R74" s="1" t="s">
        <v>54</v>
      </c>
      <c r="S74" s="1" t="s">
        <v>55</v>
      </c>
      <c r="T74" s="1">
        <v>4</v>
      </c>
      <c r="U74" s="1">
        <v>4</v>
      </c>
      <c r="V74" s="1">
        <v>2</v>
      </c>
      <c r="W74" s="1">
        <v>4</v>
      </c>
      <c r="X74" s="1" t="s">
        <v>235</v>
      </c>
    </row>
    <row r="75" spans="1:24" ht="13" x14ac:dyDescent="0.15">
      <c r="A75" s="12">
        <v>74</v>
      </c>
      <c r="B75" s="2">
        <v>44823.777919293978</v>
      </c>
      <c r="C75" s="1" t="s">
        <v>56</v>
      </c>
      <c r="D75" s="1" t="s">
        <v>24</v>
      </c>
      <c r="E75" s="1" t="s">
        <v>25</v>
      </c>
      <c r="F75" s="1" t="s">
        <v>33</v>
      </c>
      <c r="G75" s="1" t="s">
        <v>137</v>
      </c>
      <c r="H75" s="1" t="s">
        <v>38</v>
      </c>
      <c r="K75" s="1" t="s">
        <v>236</v>
      </c>
      <c r="L75" s="1" t="s">
        <v>77</v>
      </c>
      <c r="M75" s="1" t="s">
        <v>66</v>
      </c>
      <c r="N75" s="1" t="s">
        <v>201</v>
      </c>
      <c r="O75" s="1" t="s">
        <v>110</v>
      </c>
      <c r="P75" s="1" t="s">
        <v>63</v>
      </c>
      <c r="Q75" s="1" t="s">
        <v>237</v>
      </c>
      <c r="R75" s="1" t="s">
        <v>54</v>
      </c>
      <c r="S75" s="1" t="s">
        <v>55</v>
      </c>
      <c r="T75" s="1">
        <v>3</v>
      </c>
      <c r="U75" s="1">
        <v>3</v>
      </c>
      <c r="V75" s="1">
        <v>2</v>
      </c>
      <c r="W75" s="1">
        <v>3</v>
      </c>
      <c r="X75" s="1" t="s">
        <v>238</v>
      </c>
    </row>
    <row r="76" spans="1:24" ht="13" x14ac:dyDescent="0.15">
      <c r="A76" s="12">
        <v>75</v>
      </c>
      <c r="B76" s="2">
        <v>44823.794914467595</v>
      </c>
      <c r="C76" s="1" t="s">
        <v>30</v>
      </c>
      <c r="D76" s="1" t="s">
        <v>24</v>
      </c>
      <c r="E76" s="1" t="s">
        <v>126</v>
      </c>
      <c r="F76" s="1" t="s">
        <v>26</v>
      </c>
      <c r="G76" s="1" t="s">
        <v>137</v>
      </c>
      <c r="H76" s="1" t="s">
        <v>38</v>
      </c>
      <c r="K76" s="1" t="s">
        <v>239</v>
      </c>
      <c r="L76" s="1" t="s">
        <v>59</v>
      </c>
      <c r="M76" s="1" t="s">
        <v>66</v>
      </c>
      <c r="N76" s="1" t="s">
        <v>240</v>
      </c>
      <c r="O76" s="1" t="s">
        <v>68</v>
      </c>
      <c r="P76" s="1" t="s">
        <v>63</v>
      </c>
      <c r="Q76" s="1" t="s">
        <v>241</v>
      </c>
      <c r="R76" s="1" t="s">
        <v>45</v>
      </c>
      <c r="S76" s="1" t="s">
        <v>55</v>
      </c>
      <c r="T76" s="1">
        <v>4</v>
      </c>
      <c r="U76" s="1">
        <v>4</v>
      </c>
      <c r="V76" s="1">
        <v>3</v>
      </c>
      <c r="W76" s="1">
        <v>3</v>
      </c>
      <c r="X76" s="1" t="s">
        <v>242</v>
      </c>
    </row>
    <row r="77" spans="1:24" ht="13" x14ac:dyDescent="0.15">
      <c r="A77" s="12">
        <v>76</v>
      </c>
      <c r="B77" s="2">
        <v>44823.796306446762</v>
      </c>
      <c r="C77" s="1" t="s">
        <v>30</v>
      </c>
      <c r="D77" s="1" t="s">
        <v>24</v>
      </c>
      <c r="E77" s="1" t="s">
        <v>126</v>
      </c>
      <c r="F77" s="1" t="s">
        <v>108</v>
      </c>
      <c r="G77" s="1" t="s">
        <v>160</v>
      </c>
      <c r="H77" s="1" t="s">
        <v>38</v>
      </c>
      <c r="K77" s="1" t="s">
        <v>127</v>
      </c>
      <c r="L77" s="1" t="s">
        <v>77</v>
      </c>
      <c r="M77" s="1" t="s">
        <v>66</v>
      </c>
      <c r="N77" s="1" t="s">
        <v>243</v>
      </c>
      <c r="O77" s="1" t="s">
        <v>68</v>
      </c>
      <c r="P77" s="1" t="s">
        <v>52</v>
      </c>
      <c r="Q77" s="1" t="s">
        <v>244</v>
      </c>
      <c r="R77" s="1" t="s">
        <v>45</v>
      </c>
      <c r="S77" s="1" t="s">
        <v>55</v>
      </c>
      <c r="T77" s="1">
        <v>5</v>
      </c>
      <c r="U77" s="1">
        <v>5</v>
      </c>
      <c r="V77" s="1">
        <v>4</v>
      </c>
      <c r="W77" s="1">
        <v>5</v>
      </c>
    </row>
    <row r="78" spans="1:24" ht="13" x14ac:dyDescent="0.15">
      <c r="A78" s="12">
        <v>77</v>
      </c>
      <c r="B78" s="2">
        <v>44823.805214548614</v>
      </c>
      <c r="C78" s="1" t="s">
        <v>36</v>
      </c>
      <c r="D78" s="1" t="s">
        <v>31</v>
      </c>
      <c r="E78" s="1" t="s">
        <v>25</v>
      </c>
      <c r="F78" s="1" t="s">
        <v>37</v>
      </c>
      <c r="G78" s="1" t="s">
        <v>27</v>
      </c>
      <c r="H78" s="1" t="s">
        <v>28</v>
      </c>
      <c r="I78" s="1" t="s">
        <v>34</v>
      </c>
    </row>
    <row r="79" spans="1:24" ht="13" x14ac:dyDescent="0.15">
      <c r="A79" s="12">
        <v>78</v>
      </c>
      <c r="B79" s="2">
        <v>44823.818865289351</v>
      </c>
      <c r="C79" s="1" t="s">
        <v>74</v>
      </c>
      <c r="D79" s="1" t="s">
        <v>31</v>
      </c>
      <c r="E79" s="1" t="s">
        <v>25</v>
      </c>
      <c r="F79" s="1" t="s">
        <v>33</v>
      </c>
      <c r="G79" s="1" t="s">
        <v>137</v>
      </c>
      <c r="H79" s="1" t="s">
        <v>38</v>
      </c>
      <c r="K79" s="1" t="s">
        <v>39</v>
      </c>
      <c r="L79" s="1" t="s">
        <v>77</v>
      </c>
      <c r="M79" s="1" t="s">
        <v>60</v>
      </c>
      <c r="N79" s="1" t="s">
        <v>245</v>
      </c>
      <c r="O79" s="1" t="s">
        <v>68</v>
      </c>
      <c r="P79" s="1" t="s">
        <v>69</v>
      </c>
      <c r="Q79" s="1">
        <v>1000</v>
      </c>
      <c r="R79" s="1" t="s">
        <v>54</v>
      </c>
      <c r="S79" s="1" t="s">
        <v>55</v>
      </c>
      <c r="T79" s="1">
        <v>2</v>
      </c>
      <c r="U79" s="1">
        <v>1</v>
      </c>
      <c r="V79" s="1">
        <v>4</v>
      </c>
      <c r="W79" s="1">
        <v>1</v>
      </c>
      <c r="X79" s="1" t="s">
        <v>246</v>
      </c>
    </row>
    <row r="80" spans="1:24" ht="13" x14ac:dyDescent="0.15">
      <c r="A80" s="12">
        <v>79</v>
      </c>
      <c r="B80" s="2">
        <v>44823.820562037035</v>
      </c>
      <c r="C80" s="1" t="s">
        <v>93</v>
      </c>
      <c r="D80" s="1" t="s">
        <v>24</v>
      </c>
      <c r="E80" s="1" t="s">
        <v>25</v>
      </c>
      <c r="F80" s="1" t="s">
        <v>108</v>
      </c>
      <c r="G80" s="1" t="s">
        <v>195</v>
      </c>
      <c r="H80" s="1" t="s">
        <v>38</v>
      </c>
      <c r="K80" s="1" t="s">
        <v>127</v>
      </c>
      <c r="L80" s="1" t="s">
        <v>77</v>
      </c>
      <c r="M80" s="1" t="s">
        <v>41</v>
      </c>
      <c r="N80" s="1" t="s">
        <v>247</v>
      </c>
      <c r="O80" s="1" t="s">
        <v>68</v>
      </c>
      <c r="P80" s="1" t="s">
        <v>71</v>
      </c>
      <c r="Q80" s="1" t="s">
        <v>248</v>
      </c>
      <c r="R80" s="1" t="s">
        <v>45</v>
      </c>
      <c r="S80" s="1" t="s">
        <v>55</v>
      </c>
      <c r="T80" s="1">
        <v>5</v>
      </c>
      <c r="U80" s="1">
        <v>4</v>
      </c>
      <c r="V80" s="1">
        <v>2</v>
      </c>
      <c r="W80" s="1">
        <v>4</v>
      </c>
    </row>
    <row r="81" spans="1:24" ht="13" x14ac:dyDescent="0.15">
      <c r="A81" s="12">
        <v>80</v>
      </c>
      <c r="B81" s="2">
        <v>44823.821944710653</v>
      </c>
      <c r="C81" s="1" t="s">
        <v>30</v>
      </c>
      <c r="D81" s="1" t="s">
        <v>31</v>
      </c>
      <c r="E81" s="1" t="s">
        <v>126</v>
      </c>
      <c r="F81" s="1" t="s">
        <v>33</v>
      </c>
      <c r="G81" s="1" t="s">
        <v>27</v>
      </c>
      <c r="H81" s="1" t="s">
        <v>28</v>
      </c>
      <c r="I81" s="1" t="s">
        <v>107</v>
      </c>
      <c r="J81" s="1" t="s">
        <v>249</v>
      </c>
    </row>
    <row r="82" spans="1:24" ht="13" x14ac:dyDescent="0.15">
      <c r="A82" s="12">
        <v>81</v>
      </c>
      <c r="B82" s="2">
        <v>44823.834514201386</v>
      </c>
      <c r="C82" s="1" t="s">
        <v>30</v>
      </c>
      <c r="D82" s="1" t="s">
        <v>31</v>
      </c>
      <c r="E82" s="1" t="s">
        <v>25</v>
      </c>
      <c r="F82" s="1" t="s">
        <v>108</v>
      </c>
      <c r="G82" s="1" t="s">
        <v>47</v>
      </c>
      <c r="H82" s="1" t="s">
        <v>38</v>
      </c>
      <c r="K82" s="1" t="s">
        <v>250</v>
      </c>
      <c r="L82" s="1" t="s">
        <v>40</v>
      </c>
      <c r="M82" s="1" t="s">
        <v>78</v>
      </c>
      <c r="N82" s="1" t="s">
        <v>251</v>
      </c>
      <c r="O82" s="1" t="s">
        <v>146</v>
      </c>
      <c r="P82" s="1" t="s">
        <v>52</v>
      </c>
      <c r="Q82" s="1" t="s">
        <v>252</v>
      </c>
      <c r="R82" s="1" t="s">
        <v>45</v>
      </c>
      <c r="S82" s="1" t="s">
        <v>86</v>
      </c>
      <c r="T82" s="1">
        <v>4</v>
      </c>
      <c r="U82" s="1">
        <v>4</v>
      </c>
      <c r="V82" s="1">
        <v>4</v>
      </c>
      <c r="W82" s="1">
        <v>5</v>
      </c>
      <c r="X82" s="1" t="s">
        <v>253</v>
      </c>
    </row>
    <row r="83" spans="1:24" ht="13" x14ac:dyDescent="0.15">
      <c r="A83" s="12">
        <v>82</v>
      </c>
      <c r="B83" s="2">
        <v>44823.846903217593</v>
      </c>
      <c r="C83" s="1" t="s">
        <v>30</v>
      </c>
      <c r="D83" s="1" t="s">
        <v>24</v>
      </c>
      <c r="E83" s="1" t="s">
        <v>126</v>
      </c>
      <c r="F83" s="1" t="s">
        <v>33</v>
      </c>
      <c r="G83" s="1" t="s">
        <v>27</v>
      </c>
      <c r="H83" s="1" t="s">
        <v>28</v>
      </c>
      <c r="I83" s="1" t="s">
        <v>107</v>
      </c>
    </row>
    <row r="84" spans="1:24" ht="13" x14ac:dyDescent="0.15">
      <c r="A84" s="12">
        <v>83</v>
      </c>
      <c r="B84" s="2">
        <v>44823.851952847224</v>
      </c>
      <c r="C84" s="1" t="s">
        <v>23</v>
      </c>
      <c r="D84" s="1" t="s">
        <v>24</v>
      </c>
      <c r="E84" s="1" t="s">
        <v>126</v>
      </c>
      <c r="F84" s="1" t="s">
        <v>26</v>
      </c>
      <c r="G84" s="1" t="s">
        <v>27</v>
      </c>
      <c r="H84" s="1" t="s">
        <v>38</v>
      </c>
      <c r="K84" s="1" t="s">
        <v>254</v>
      </c>
      <c r="L84" s="1" t="s">
        <v>49</v>
      </c>
      <c r="M84" s="1" t="s">
        <v>66</v>
      </c>
      <c r="N84" s="1" t="s">
        <v>255</v>
      </c>
      <c r="O84" s="1" t="s">
        <v>68</v>
      </c>
      <c r="P84" s="1" t="s">
        <v>71</v>
      </c>
      <c r="Q84" s="1" t="s">
        <v>256</v>
      </c>
      <c r="R84" s="1" t="s">
        <v>45</v>
      </c>
      <c r="S84" s="1" t="s">
        <v>55</v>
      </c>
      <c r="T84" s="1">
        <v>4</v>
      </c>
      <c r="U84" s="1">
        <v>4</v>
      </c>
      <c r="V84" s="1">
        <v>3</v>
      </c>
      <c r="W84" s="1">
        <v>4</v>
      </c>
      <c r="X84" s="1" t="s">
        <v>257</v>
      </c>
    </row>
    <row r="85" spans="1:24" ht="13" x14ac:dyDescent="0.15">
      <c r="A85" s="12">
        <v>84</v>
      </c>
      <c r="B85" s="2">
        <v>44823.854178564812</v>
      </c>
      <c r="C85" s="1" t="s">
        <v>30</v>
      </c>
      <c r="D85" s="1" t="s">
        <v>24</v>
      </c>
      <c r="E85" s="1" t="s">
        <v>126</v>
      </c>
      <c r="F85" s="1" t="s">
        <v>108</v>
      </c>
      <c r="G85" s="1" t="s">
        <v>137</v>
      </c>
      <c r="H85" s="1" t="s">
        <v>38</v>
      </c>
      <c r="K85" s="1" t="s">
        <v>127</v>
      </c>
      <c r="L85" s="1" t="s">
        <v>40</v>
      </c>
      <c r="M85" s="1" t="s">
        <v>41</v>
      </c>
      <c r="N85" s="1" t="s">
        <v>104</v>
      </c>
      <c r="O85" s="1" t="s">
        <v>68</v>
      </c>
      <c r="P85" s="1" t="s">
        <v>71</v>
      </c>
      <c r="Q85" s="1">
        <v>3000</v>
      </c>
      <c r="R85" s="1" t="s">
        <v>45</v>
      </c>
      <c r="S85" s="1" t="s">
        <v>55</v>
      </c>
      <c r="T85" s="1">
        <v>3</v>
      </c>
      <c r="U85" s="1">
        <v>3</v>
      </c>
      <c r="V85" s="1">
        <v>2</v>
      </c>
      <c r="W85" s="1">
        <v>3</v>
      </c>
    </row>
    <row r="86" spans="1:24" ht="13" x14ac:dyDescent="0.15">
      <c r="A86" s="12">
        <v>85</v>
      </c>
      <c r="B86" s="2">
        <v>44823.854393738424</v>
      </c>
      <c r="C86" s="1" t="s">
        <v>93</v>
      </c>
      <c r="D86" s="1" t="s">
        <v>258</v>
      </c>
      <c r="E86" s="1" t="s">
        <v>25</v>
      </c>
      <c r="F86" s="1" t="s">
        <v>26</v>
      </c>
      <c r="G86" s="1" t="s">
        <v>57</v>
      </c>
      <c r="H86" s="1" t="s">
        <v>38</v>
      </c>
      <c r="K86" s="1" t="s">
        <v>216</v>
      </c>
      <c r="L86" s="1" t="s">
        <v>40</v>
      </c>
      <c r="M86" s="1" t="s">
        <v>41</v>
      </c>
      <c r="N86" s="1" t="s">
        <v>259</v>
      </c>
      <c r="O86" s="1" t="s">
        <v>68</v>
      </c>
      <c r="P86" s="1" t="s">
        <v>69</v>
      </c>
      <c r="Q86" s="1">
        <v>10000</v>
      </c>
      <c r="R86" s="1" t="s">
        <v>45</v>
      </c>
      <c r="S86" s="1" t="s">
        <v>55</v>
      </c>
      <c r="T86" s="1">
        <v>3</v>
      </c>
      <c r="U86" s="1">
        <v>3</v>
      </c>
      <c r="V86" s="1">
        <v>3</v>
      </c>
      <c r="W86" s="1">
        <v>3</v>
      </c>
      <c r="X86" s="1" t="s">
        <v>260</v>
      </c>
    </row>
    <row r="87" spans="1:24" ht="13" x14ac:dyDescent="0.15">
      <c r="A87" s="12">
        <v>86</v>
      </c>
      <c r="B87" s="2">
        <v>44823.859641643518</v>
      </c>
      <c r="C87" s="1" t="s">
        <v>23</v>
      </c>
      <c r="D87" s="1" t="s">
        <v>24</v>
      </c>
      <c r="E87" s="1" t="s">
        <v>89</v>
      </c>
      <c r="F87" s="1" t="s">
        <v>33</v>
      </c>
      <c r="G87" s="1" t="s">
        <v>261</v>
      </c>
      <c r="H87" s="1" t="s">
        <v>28</v>
      </c>
      <c r="I87" s="1" t="s">
        <v>262</v>
      </c>
      <c r="J87" s="1" t="s">
        <v>263</v>
      </c>
    </row>
    <row r="88" spans="1:24" ht="13" x14ac:dyDescent="0.15">
      <c r="A88" s="12">
        <v>87</v>
      </c>
      <c r="B88" s="2">
        <v>44823.861675381944</v>
      </c>
      <c r="C88" s="1" t="s">
        <v>30</v>
      </c>
      <c r="D88" s="1" t="s">
        <v>31</v>
      </c>
      <c r="E88" s="1" t="s">
        <v>89</v>
      </c>
      <c r="F88" s="1" t="s">
        <v>26</v>
      </c>
      <c r="G88" s="1" t="s">
        <v>27</v>
      </c>
      <c r="H88" s="1" t="s">
        <v>38</v>
      </c>
      <c r="K88" s="1" t="s">
        <v>264</v>
      </c>
      <c r="L88" s="1" t="s">
        <v>77</v>
      </c>
      <c r="M88" s="1" t="s">
        <v>41</v>
      </c>
      <c r="N88" s="1" t="s">
        <v>265</v>
      </c>
      <c r="O88" s="1" t="s">
        <v>68</v>
      </c>
      <c r="P88" s="1" t="s">
        <v>71</v>
      </c>
      <c r="Q88" s="1" t="s">
        <v>266</v>
      </c>
      <c r="R88" s="1" t="s">
        <v>45</v>
      </c>
      <c r="S88" s="1" t="s">
        <v>55</v>
      </c>
      <c r="T88" s="1">
        <v>3</v>
      </c>
      <c r="U88" s="1">
        <v>2</v>
      </c>
      <c r="V88" s="1">
        <v>3</v>
      </c>
      <c r="W88" s="1">
        <v>3</v>
      </c>
      <c r="X88" s="1" t="s">
        <v>267</v>
      </c>
    </row>
    <row r="89" spans="1:24" ht="13" x14ac:dyDescent="0.15">
      <c r="A89" s="12">
        <v>88</v>
      </c>
      <c r="B89" s="2">
        <v>44823.879777256945</v>
      </c>
      <c r="C89" s="1" t="s">
        <v>93</v>
      </c>
      <c r="D89" s="1" t="s">
        <v>24</v>
      </c>
      <c r="E89" s="1" t="s">
        <v>25</v>
      </c>
      <c r="F89" s="1" t="s">
        <v>26</v>
      </c>
      <c r="G89" s="1" t="s">
        <v>27</v>
      </c>
      <c r="H89" s="1" t="s">
        <v>38</v>
      </c>
      <c r="K89" s="1" t="s">
        <v>127</v>
      </c>
      <c r="L89" s="1" t="s">
        <v>77</v>
      </c>
      <c r="M89" s="1" t="s">
        <v>41</v>
      </c>
      <c r="N89" s="1" t="s">
        <v>201</v>
      </c>
      <c r="O89" s="1" t="s">
        <v>68</v>
      </c>
      <c r="P89" s="1" t="s">
        <v>69</v>
      </c>
      <c r="Q89" s="1" t="s">
        <v>268</v>
      </c>
      <c r="R89" s="1" t="s">
        <v>54</v>
      </c>
      <c r="S89" s="1" t="s">
        <v>55</v>
      </c>
      <c r="T89" s="1">
        <v>3</v>
      </c>
      <c r="U89" s="1">
        <v>2</v>
      </c>
      <c r="V89" s="1">
        <v>1</v>
      </c>
      <c r="W89" s="1">
        <v>3</v>
      </c>
      <c r="X89" s="1" t="s">
        <v>269</v>
      </c>
    </row>
    <row r="90" spans="1:24" ht="13" x14ac:dyDescent="0.15">
      <c r="A90" s="12">
        <v>89</v>
      </c>
      <c r="B90" s="2">
        <v>44823.887024143522</v>
      </c>
      <c r="C90" s="1" t="s">
        <v>56</v>
      </c>
      <c r="D90" s="1" t="s">
        <v>31</v>
      </c>
      <c r="E90" s="1" t="s">
        <v>126</v>
      </c>
      <c r="F90" s="1" t="s">
        <v>37</v>
      </c>
      <c r="G90" s="1" t="s">
        <v>27</v>
      </c>
      <c r="H90" s="1" t="s">
        <v>28</v>
      </c>
      <c r="I90" s="1" t="s">
        <v>270</v>
      </c>
      <c r="J90" s="1" t="s">
        <v>271</v>
      </c>
    </row>
    <row r="91" spans="1:24" ht="13" x14ac:dyDescent="0.15">
      <c r="A91" s="12">
        <v>90</v>
      </c>
      <c r="B91" s="2">
        <v>44823.888238912041</v>
      </c>
      <c r="C91" s="1" t="s">
        <v>56</v>
      </c>
      <c r="D91" s="1" t="s">
        <v>24</v>
      </c>
      <c r="E91" s="1" t="s">
        <v>89</v>
      </c>
      <c r="F91" s="1" t="s">
        <v>26</v>
      </c>
      <c r="G91" s="1" t="s">
        <v>57</v>
      </c>
      <c r="H91" s="1" t="s">
        <v>38</v>
      </c>
      <c r="K91" s="1" t="s">
        <v>175</v>
      </c>
      <c r="L91" s="1" t="s">
        <v>40</v>
      </c>
      <c r="M91" s="1" t="s">
        <v>41</v>
      </c>
      <c r="N91" s="1" t="s">
        <v>272</v>
      </c>
      <c r="O91" s="1" t="s">
        <v>68</v>
      </c>
      <c r="P91" s="1" t="s">
        <v>52</v>
      </c>
      <c r="Q91" s="1" t="s">
        <v>273</v>
      </c>
      <c r="R91" s="1" t="s">
        <v>54</v>
      </c>
      <c r="S91" s="1" t="s">
        <v>55</v>
      </c>
      <c r="T91" s="1">
        <v>4</v>
      </c>
      <c r="U91" s="1">
        <v>4</v>
      </c>
      <c r="V91" s="1">
        <v>3</v>
      </c>
      <c r="W91" s="1">
        <v>4</v>
      </c>
    </row>
    <row r="92" spans="1:24" ht="13" x14ac:dyDescent="0.15">
      <c r="A92" s="12">
        <v>91</v>
      </c>
      <c r="B92" s="2">
        <v>44823.899794201388</v>
      </c>
      <c r="C92" s="1" t="s">
        <v>74</v>
      </c>
      <c r="D92" s="1" t="s">
        <v>31</v>
      </c>
      <c r="E92" s="1" t="s">
        <v>65</v>
      </c>
      <c r="F92" s="1" t="s">
        <v>26</v>
      </c>
      <c r="G92" s="1" t="s">
        <v>27</v>
      </c>
      <c r="H92" s="1" t="s">
        <v>28</v>
      </c>
      <c r="I92" s="1" t="s">
        <v>34</v>
      </c>
      <c r="J92" s="1" t="s">
        <v>274</v>
      </c>
    </row>
    <row r="93" spans="1:24" ht="13" x14ac:dyDescent="0.15">
      <c r="A93" s="12">
        <v>92</v>
      </c>
      <c r="B93" s="2">
        <v>44823.900189872686</v>
      </c>
      <c r="C93" s="1" t="s">
        <v>23</v>
      </c>
      <c r="D93" s="1" t="s">
        <v>24</v>
      </c>
      <c r="E93" s="1" t="s">
        <v>89</v>
      </c>
      <c r="F93" s="1" t="s">
        <v>37</v>
      </c>
      <c r="G93" s="1" t="s">
        <v>27</v>
      </c>
      <c r="H93" s="1" t="s">
        <v>38</v>
      </c>
      <c r="K93" s="1" t="s">
        <v>275</v>
      </c>
      <c r="L93" s="1" t="s">
        <v>49</v>
      </c>
      <c r="M93" s="1" t="s">
        <v>66</v>
      </c>
      <c r="N93" s="1" t="s">
        <v>201</v>
      </c>
      <c r="O93" s="1" t="s">
        <v>51</v>
      </c>
      <c r="P93" s="1" t="s">
        <v>63</v>
      </c>
      <c r="Q93" s="1" t="s">
        <v>101</v>
      </c>
      <c r="R93" s="1" t="s">
        <v>54</v>
      </c>
      <c r="S93" s="1" t="s">
        <v>55</v>
      </c>
      <c r="T93" s="1">
        <v>3</v>
      </c>
      <c r="U93" s="1">
        <v>1</v>
      </c>
      <c r="V93" s="1">
        <v>3</v>
      </c>
      <c r="W93" s="1">
        <v>2</v>
      </c>
    </row>
    <row r="94" spans="1:24" ht="13" x14ac:dyDescent="0.15">
      <c r="A94" s="12">
        <v>93</v>
      </c>
      <c r="B94" s="2">
        <v>44823.911937974539</v>
      </c>
      <c r="C94" s="1" t="s">
        <v>93</v>
      </c>
      <c r="D94" s="1" t="s">
        <v>24</v>
      </c>
      <c r="E94" s="1" t="s">
        <v>25</v>
      </c>
      <c r="F94" s="1" t="s">
        <v>26</v>
      </c>
      <c r="G94" s="1" t="s">
        <v>137</v>
      </c>
      <c r="H94" s="1" t="s">
        <v>38</v>
      </c>
      <c r="K94" s="1" t="s">
        <v>276</v>
      </c>
      <c r="L94" s="1" t="s">
        <v>49</v>
      </c>
      <c r="M94" s="1" t="s">
        <v>78</v>
      </c>
      <c r="N94" s="1" t="s">
        <v>277</v>
      </c>
      <c r="O94" s="1" t="s">
        <v>278</v>
      </c>
      <c r="P94" s="1" t="s">
        <v>69</v>
      </c>
      <c r="Q94" s="1" t="s">
        <v>279</v>
      </c>
      <c r="R94" s="1" t="s">
        <v>45</v>
      </c>
      <c r="S94" s="1" t="s">
        <v>55</v>
      </c>
      <c r="T94" s="1">
        <v>1</v>
      </c>
      <c r="U94" s="1">
        <v>1</v>
      </c>
      <c r="V94" s="1">
        <v>1</v>
      </c>
      <c r="W94" s="1">
        <v>3</v>
      </c>
      <c r="X94" s="1" t="s">
        <v>280</v>
      </c>
    </row>
    <row r="95" spans="1:24" ht="13" x14ac:dyDescent="0.15">
      <c r="A95" s="12">
        <v>94</v>
      </c>
      <c r="B95" s="2">
        <v>44823.921509722219</v>
      </c>
      <c r="C95" s="1" t="s">
        <v>56</v>
      </c>
      <c r="D95" s="1" t="s">
        <v>24</v>
      </c>
      <c r="E95" s="1" t="s">
        <v>126</v>
      </c>
      <c r="F95" s="1" t="s">
        <v>33</v>
      </c>
      <c r="G95" s="1" t="s">
        <v>27</v>
      </c>
      <c r="H95" s="1" t="s">
        <v>28</v>
      </c>
      <c r="I95" s="1" t="s">
        <v>107</v>
      </c>
    </row>
    <row r="96" spans="1:24" ht="13" x14ac:dyDescent="0.15">
      <c r="A96" s="12">
        <v>95</v>
      </c>
      <c r="B96" s="2">
        <v>44823.946442476852</v>
      </c>
      <c r="C96" s="1" t="s">
        <v>23</v>
      </c>
      <c r="D96" s="1" t="s">
        <v>31</v>
      </c>
      <c r="E96" s="1" t="s">
        <v>126</v>
      </c>
      <c r="F96" s="1" t="s">
        <v>37</v>
      </c>
      <c r="G96" s="1" t="s">
        <v>57</v>
      </c>
      <c r="H96" s="1" t="s">
        <v>28</v>
      </c>
      <c r="I96" s="1" t="s">
        <v>34</v>
      </c>
      <c r="J96" s="1" t="s">
        <v>281</v>
      </c>
    </row>
    <row r="97" spans="1:24" ht="13" x14ac:dyDescent="0.15">
      <c r="A97" s="12">
        <v>96</v>
      </c>
      <c r="B97" s="2">
        <v>44823.965508287038</v>
      </c>
      <c r="C97" s="1" t="s">
        <v>93</v>
      </c>
      <c r="D97" s="1" t="s">
        <v>24</v>
      </c>
      <c r="E97" s="1" t="s">
        <v>25</v>
      </c>
      <c r="F97" s="1" t="s">
        <v>37</v>
      </c>
      <c r="G97" s="1" t="s">
        <v>27</v>
      </c>
      <c r="H97" s="1" t="s">
        <v>38</v>
      </c>
      <c r="K97" s="1" t="s">
        <v>275</v>
      </c>
      <c r="L97" s="1" t="s">
        <v>103</v>
      </c>
      <c r="M97" s="1" t="s">
        <v>66</v>
      </c>
      <c r="N97" s="1" t="s">
        <v>135</v>
      </c>
      <c r="O97" s="1" t="s">
        <v>68</v>
      </c>
      <c r="P97" s="1" t="s">
        <v>52</v>
      </c>
      <c r="Q97" s="1">
        <v>3000</v>
      </c>
      <c r="R97" s="1" t="s">
        <v>45</v>
      </c>
      <c r="S97" s="1" t="s">
        <v>55</v>
      </c>
      <c r="T97" s="1">
        <v>4</v>
      </c>
      <c r="U97" s="1">
        <v>5</v>
      </c>
      <c r="V97" s="1">
        <v>4</v>
      </c>
      <c r="W97" s="1">
        <v>5</v>
      </c>
    </row>
    <row r="98" spans="1:24" ht="13" x14ac:dyDescent="0.15">
      <c r="A98" s="12">
        <v>97</v>
      </c>
      <c r="B98" s="2">
        <v>44824.094477523147</v>
      </c>
      <c r="C98" s="1" t="s">
        <v>56</v>
      </c>
      <c r="D98" s="1" t="s">
        <v>24</v>
      </c>
      <c r="E98" s="1" t="s">
        <v>25</v>
      </c>
      <c r="F98" s="1" t="s">
        <v>37</v>
      </c>
      <c r="G98" s="1" t="s">
        <v>27</v>
      </c>
      <c r="H98" s="1" t="s">
        <v>28</v>
      </c>
      <c r="I98" s="1" t="s">
        <v>282</v>
      </c>
    </row>
    <row r="99" spans="1:24" ht="13" x14ac:dyDescent="0.15">
      <c r="A99" s="12">
        <v>98</v>
      </c>
      <c r="B99" s="2">
        <v>44824.154108969902</v>
      </c>
      <c r="C99" s="1" t="s">
        <v>56</v>
      </c>
      <c r="D99" s="1" t="s">
        <v>31</v>
      </c>
      <c r="E99" s="1" t="s">
        <v>25</v>
      </c>
      <c r="F99" s="1" t="s">
        <v>33</v>
      </c>
      <c r="G99" s="1" t="s">
        <v>195</v>
      </c>
      <c r="H99" s="1" t="s">
        <v>38</v>
      </c>
      <c r="K99" s="1" t="s">
        <v>283</v>
      </c>
      <c r="L99" s="1" t="s">
        <v>77</v>
      </c>
      <c r="M99" s="1" t="s">
        <v>66</v>
      </c>
      <c r="N99" s="1" t="s">
        <v>284</v>
      </c>
      <c r="O99" s="1" t="s">
        <v>146</v>
      </c>
      <c r="P99" s="1" t="s">
        <v>69</v>
      </c>
      <c r="Q99" s="1">
        <v>2000</v>
      </c>
      <c r="R99" s="1" t="s">
        <v>54</v>
      </c>
      <c r="S99" s="1" t="s">
        <v>55</v>
      </c>
      <c r="T99" s="1">
        <v>5</v>
      </c>
      <c r="U99" s="1">
        <v>3</v>
      </c>
      <c r="V99" s="1">
        <v>3</v>
      </c>
      <c r="W99" s="1">
        <v>3</v>
      </c>
      <c r="X99" s="1" t="s">
        <v>285</v>
      </c>
    </row>
    <row r="100" spans="1:24" ht="13" x14ac:dyDescent="0.15">
      <c r="A100" s="12">
        <v>99</v>
      </c>
      <c r="B100" s="2">
        <v>44824.224845000004</v>
      </c>
      <c r="C100" s="1" t="s">
        <v>74</v>
      </c>
      <c r="D100" s="1" t="s">
        <v>24</v>
      </c>
      <c r="E100" s="1" t="s">
        <v>25</v>
      </c>
      <c r="F100" s="1" t="s">
        <v>108</v>
      </c>
      <c r="G100" s="1" t="s">
        <v>195</v>
      </c>
      <c r="H100" s="1" t="s">
        <v>38</v>
      </c>
      <c r="K100" s="1" t="s">
        <v>127</v>
      </c>
      <c r="L100" s="1" t="s">
        <v>59</v>
      </c>
      <c r="M100" s="1" t="s">
        <v>66</v>
      </c>
      <c r="N100" s="1" t="s">
        <v>286</v>
      </c>
      <c r="O100" s="1" t="s">
        <v>287</v>
      </c>
      <c r="P100" s="1" t="s">
        <v>52</v>
      </c>
      <c r="Q100" s="1" t="s">
        <v>288</v>
      </c>
      <c r="R100" s="1" t="s">
        <v>45</v>
      </c>
      <c r="S100" s="1" t="s">
        <v>55</v>
      </c>
      <c r="T100" s="1">
        <v>3</v>
      </c>
      <c r="U100" s="1">
        <v>4</v>
      </c>
      <c r="V100" s="1">
        <v>1</v>
      </c>
      <c r="W100" s="1">
        <v>4</v>
      </c>
      <c r="X100" s="1" t="s">
        <v>289</v>
      </c>
    </row>
    <row r="101" spans="1:24" ht="13" x14ac:dyDescent="0.15">
      <c r="A101" s="12">
        <v>100</v>
      </c>
      <c r="B101" s="2">
        <v>44824.226813356479</v>
      </c>
      <c r="C101" s="1" t="s">
        <v>56</v>
      </c>
      <c r="D101" s="1" t="s">
        <v>24</v>
      </c>
      <c r="E101" s="1" t="s">
        <v>25</v>
      </c>
      <c r="F101" s="1" t="s">
        <v>37</v>
      </c>
      <c r="G101" s="1" t="s">
        <v>27</v>
      </c>
      <c r="H101" s="1" t="s">
        <v>28</v>
      </c>
      <c r="I101" s="1" t="s">
        <v>34</v>
      </c>
    </row>
    <row r="102" spans="1:24" ht="13" x14ac:dyDescent="0.15">
      <c r="A102" s="12">
        <v>101</v>
      </c>
      <c r="B102" s="2">
        <v>44824.356670370369</v>
      </c>
      <c r="C102" s="1" t="s">
        <v>93</v>
      </c>
      <c r="D102" s="1" t="s">
        <v>31</v>
      </c>
      <c r="E102" s="1" t="s">
        <v>25</v>
      </c>
      <c r="F102" s="1" t="s">
        <v>37</v>
      </c>
      <c r="G102" s="1" t="s">
        <v>27</v>
      </c>
      <c r="H102" s="1" t="s">
        <v>28</v>
      </c>
      <c r="I102" s="1" t="s">
        <v>34</v>
      </c>
      <c r="J102" s="1" t="s">
        <v>290</v>
      </c>
    </row>
    <row r="103" spans="1:24" ht="13" x14ac:dyDescent="0.15">
      <c r="A103" s="12">
        <v>102</v>
      </c>
      <c r="B103" s="2">
        <v>44824.426270254626</v>
      </c>
      <c r="C103" s="1" t="s">
        <v>23</v>
      </c>
      <c r="D103" s="1" t="s">
        <v>24</v>
      </c>
      <c r="E103" s="1" t="s">
        <v>25</v>
      </c>
      <c r="F103" s="1" t="s">
        <v>26</v>
      </c>
      <c r="G103" s="1" t="s">
        <v>27</v>
      </c>
      <c r="H103" s="1" t="s">
        <v>38</v>
      </c>
      <c r="K103" s="1" t="s">
        <v>39</v>
      </c>
      <c r="L103" s="1" t="s">
        <v>40</v>
      </c>
      <c r="M103" s="1" t="s">
        <v>66</v>
      </c>
      <c r="N103" s="1" t="s">
        <v>291</v>
      </c>
      <c r="O103" s="1" t="s">
        <v>68</v>
      </c>
      <c r="P103" s="1" t="s">
        <v>69</v>
      </c>
      <c r="Q103" s="1">
        <v>3000</v>
      </c>
      <c r="R103" s="1" t="s">
        <v>45</v>
      </c>
      <c r="S103" s="1" t="s">
        <v>55</v>
      </c>
      <c r="T103" s="1">
        <v>5</v>
      </c>
      <c r="U103" s="1">
        <v>4</v>
      </c>
      <c r="V103" s="1">
        <v>4</v>
      </c>
      <c r="W103" s="1">
        <v>4</v>
      </c>
    </row>
    <row r="104" spans="1:24" ht="13" x14ac:dyDescent="0.15">
      <c r="A104" s="12">
        <v>103</v>
      </c>
      <c r="B104" s="2">
        <v>44824.471323206017</v>
      </c>
      <c r="C104" s="1" t="s">
        <v>93</v>
      </c>
      <c r="D104" s="1" t="s">
        <v>31</v>
      </c>
      <c r="E104" s="1" t="s">
        <v>89</v>
      </c>
      <c r="F104" s="1" t="s">
        <v>26</v>
      </c>
      <c r="G104" s="1" t="s">
        <v>27</v>
      </c>
      <c r="H104" s="1" t="s">
        <v>38</v>
      </c>
      <c r="K104" s="1" t="s">
        <v>250</v>
      </c>
      <c r="L104" s="1" t="s">
        <v>77</v>
      </c>
      <c r="M104" s="1" t="s">
        <v>66</v>
      </c>
      <c r="N104" s="1" t="s">
        <v>292</v>
      </c>
      <c r="O104" s="1" t="s">
        <v>43</v>
      </c>
      <c r="P104" s="1" t="s">
        <v>69</v>
      </c>
      <c r="Q104" s="1" t="s">
        <v>293</v>
      </c>
      <c r="R104" s="1" t="s">
        <v>45</v>
      </c>
      <c r="S104" s="1" t="s">
        <v>55</v>
      </c>
      <c r="T104" s="1">
        <v>5</v>
      </c>
      <c r="U104" s="1">
        <v>5</v>
      </c>
      <c r="V104" s="1">
        <v>3</v>
      </c>
      <c r="W104" s="1">
        <v>5</v>
      </c>
    </row>
    <row r="105" spans="1:24" ht="13" x14ac:dyDescent="0.15">
      <c r="A105" s="12">
        <v>104</v>
      </c>
      <c r="B105" s="2">
        <v>44824.472428263893</v>
      </c>
      <c r="C105" s="1" t="s">
        <v>23</v>
      </c>
      <c r="D105" s="1" t="s">
        <v>24</v>
      </c>
      <c r="E105" s="1" t="s">
        <v>65</v>
      </c>
      <c r="F105" s="1" t="s">
        <v>37</v>
      </c>
      <c r="G105" s="1" t="s">
        <v>27</v>
      </c>
      <c r="H105" s="1" t="s">
        <v>28</v>
      </c>
      <c r="I105" s="1" t="s">
        <v>34</v>
      </c>
      <c r="J105" s="1" t="s">
        <v>294</v>
      </c>
    </row>
    <row r="106" spans="1:24" ht="13" x14ac:dyDescent="0.15">
      <c r="A106" s="12">
        <v>105</v>
      </c>
      <c r="B106" s="2">
        <v>44824.605586087964</v>
      </c>
      <c r="C106" s="1" t="s">
        <v>23</v>
      </c>
      <c r="D106" s="1" t="s">
        <v>24</v>
      </c>
      <c r="E106" s="1" t="s">
        <v>25</v>
      </c>
      <c r="F106" s="1" t="s">
        <v>37</v>
      </c>
      <c r="G106" s="1" t="s">
        <v>57</v>
      </c>
      <c r="H106" s="1" t="s">
        <v>38</v>
      </c>
      <c r="K106" s="1" t="s">
        <v>275</v>
      </c>
      <c r="L106" s="1" t="s">
        <v>77</v>
      </c>
      <c r="M106" s="1" t="s">
        <v>66</v>
      </c>
      <c r="N106" s="1" t="s">
        <v>295</v>
      </c>
      <c r="O106" s="1" t="s">
        <v>68</v>
      </c>
      <c r="P106" s="1" t="s">
        <v>71</v>
      </c>
      <c r="Q106" s="1" t="s">
        <v>296</v>
      </c>
      <c r="R106" s="1" t="s">
        <v>45</v>
      </c>
      <c r="S106" s="1" t="s">
        <v>55</v>
      </c>
      <c r="T106" s="1">
        <v>5</v>
      </c>
      <c r="U106" s="1">
        <v>5</v>
      </c>
      <c r="V106" s="1">
        <v>3</v>
      </c>
      <c r="W106" s="1">
        <v>5</v>
      </c>
    </row>
    <row r="107" spans="1:24" ht="13" x14ac:dyDescent="0.15">
      <c r="A107" s="12">
        <v>106</v>
      </c>
      <c r="B107" s="2">
        <v>44824.735925810186</v>
      </c>
      <c r="C107" s="1" t="s">
        <v>30</v>
      </c>
      <c r="D107" s="1" t="s">
        <v>31</v>
      </c>
      <c r="E107" s="1" t="s">
        <v>25</v>
      </c>
      <c r="F107" s="1" t="s">
        <v>108</v>
      </c>
      <c r="G107" s="1" t="s">
        <v>27</v>
      </c>
      <c r="H107" s="1" t="s">
        <v>38</v>
      </c>
      <c r="K107" s="1" t="s">
        <v>297</v>
      </c>
      <c r="L107" s="1" t="s">
        <v>77</v>
      </c>
      <c r="M107" s="1" t="s">
        <v>41</v>
      </c>
      <c r="N107" s="1" t="s">
        <v>213</v>
      </c>
      <c r="O107" s="1" t="s">
        <v>68</v>
      </c>
      <c r="P107" s="1" t="s">
        <v>69</v>
      </c>
      <c r="Q107" s="3">
        <v>3000</v>
      </c>
      <c r="R107" s="1" t="s">
        <v>45</v>
      </c>
      <c r="S107" s="1" t="s">
        <v>55</v>
      </c>
      <c r="T107" s="1">
        <v>4</v>
      </c>
      <c r="U107" s="1">
        <v>4</v>
      </c>
      <c r="V107" s="1">
        <v>3</v>
      </c>
      <c r="W107" s="1">
        <v>4</v>
      </c>
    </row>
    <row r="108" spans="1:24" ht="13" x14ac:dyDescent="0.15">
      <c r="A108" s="12">
        <v>107</v>
      </c>
      <c r="B108" s="2">
        <v>44824.785534837967</v>
      </c>
      <c r="C108" s="1" t="s">
        <v>23</v>
      </c>
      <c r="D108" s="1" t="s">
        <v>31</v>
      </c>
      <c r="E108" s="1" t="s">
        <v>25</v>
      </c>
      <c r="F108" s="1" t="s">
        <v>37</v>
      </c>
      <c r="G108" s="1" t="s">
        <v>57</v>
      </c>
      <c r="H108" s="1" t="s">
        <v>38</v>
      </c>
      <c r="K108" s="1" t="s">
        <v>39</v>
      </c>
      <c r="L108" s="1" t="s">
        <v>49</v>
      </c>
      <c r="M108" s="1" t="s">
        <v>66</v>
      </c>
      <c r="N108" s="1" t="s">
        <v>298</v>
      </c>
      <c r="O108" s="1" t="s">
        <v>43</v>
      </c>
      <c r="P108" s="1" t="s">
        <v>69</v>
      </c>
      <c r="Q108" s="1" t="s">
        <v>299</v>
      </c>
      <c r="R108" s="1" t="s">
        <v>45</v>
      </c>
      <c r="S108" s="1" t="s">
        <v>86</v>
      </c>
      <c r="T108" s="1">
        <v>5</v>
      </c>
      <c r="U108" s="1">
        <v>5</v>
      </c>
      <c r="V108" s="1">
        <v>5</v>
      </c>
      <c r="W108" s="1">
        <v>5</v>
      </c>
    </row>
    <row r="109" spans="1:24" ht="13" x14ac:dyDescent="0.15">
      <c r="A109" s="12">
        <v>108</v>
      </c>
      <c r="B109" s="2">
        <v>44824.820477141198</v>
      </c>
      <c r="C109" s="1" t="s">
        <v>74</v>
      </c>
      <c r="D109" s="1" t="s">
        <v>24</v>
      </c>
      <c r="E109" s="1" t="s">
        <v>126</v>
      </c>
      <c r="F109" s="1" t="s">
        <v>108</v>
      </c>
      <c r="G109" s="1" t="s">
        <v>27</v>
      </c>
      <c r="H109" s="1" t="s">
        <v>38</v>
      </c>
      <c r="K109" s="1" t="s">
        <v>300</v>
      </c>
      <c r="L109" s="1" t="s">
        <v>77</v>
      </c>
      <c r="M109" s="1" t="s">
        <v>78</v>
      </c>
      <c r="N109" s="1" t="s">
        <v>301</v>
      </c>
      <c r="O109" s="1" t="s">
        <v>302</v>
      </c>
      <c r="P109" s="1" t="s">
        <v>69</v>
      </c>
      <c r="Q109" s="1" t="s">
        <v>303</v>
      </c>
      <c r="R109" s="1" t="s">
        <v>45</v>
      </c>
      <c r="S109" s="1" t="s">
        <v>55</v>
      </c>
      <c r="T109" s="1">
        <v>5</v>
      </c>
      <c r="U109" s="1">
        <v>5</v>
      </c>
      <c r="V109" s="1">
        <v>5</v>
      </c>
      <c r="W109" s="1">
        <v>5</v>
      </c>
    </row>
    <row r="110" spans="1:24" ht="13" x14ac:dyDescent="0.15">
      <c r="A110" s="12">
        <v>109</v>
      </c>
      <c r="B110" s="2">
        <v>44825.612071863427</v>
      </c>
      <c r="C110" s="1" t="s">
        <v>74</v>
      </c>
      <c r="D110" s="1" t="s">
        <v>24</v>
      </c>
      <c r="E110" s="1" t="s">
        <v>25</v>
      </c>
      <c r="F110" s="1" t="s">
        <v>108</v>
      </c>
      <c r="G110" s="1" t="s">
        <v>160</v>
      </c>
      <c r="H110" s="1" t="s">
        <v>38</v>
      </c>
      <c r="K110" s="1" t="s">
        <v>127</v>
      </c>
      <c r="L110" s="1" t="s">
        <v>59</v>
      </c>
      <c r="M110" s="1" t="s">
        <v>66</v>
      </c>
      <c r="N110" s="1" t="s">
        <v>304</v>
      </c>
      <c r="O110" s="1" t="s">
        <v>68</v>
      </c>
      <c r="P110" s="1" t="s">
        <v>52</v>
      </c>
      <c r="Q110" s="1" t="s">
        <v>305</v>
      </c>
      <c r="R110" s="1" t="s">
        <v>54</v>
      </c>
      <c r="S110" s="1" t="s">
        <v>55</v>
      </c>
      <c r="T110" s="1">
        <v>4</v>
      </c>
      <c r="U110" s="1">
        <v>5</v>
      </c>
      <c r="V110" s="1">
        <v>4</v>
      </c>
      <c r="W110" s="1">
        <v>4</v>
      </c>
      <c r="X110" s="1" t="s">
        <v>306</v>
      </c>
    </row>
    <row r="111" spans="1:24" ht="13" x14ac:dyDescent="0.15">
      <c r="A111" s="12">
        <v>110</v>
      </c>
      <c r="B111" s="2">
        <v>44825.754425335646</v>
      </c>
      <c r="C111" s="1" t="s">
        <v>93</v>
      </c>
      <c r="D111" s="1" t="s">
        <v>24</v>
      </c>
      <c r="E111" s="1" t="s">
        <v>126</v>
      </c>
      <c r="F111" s="1" t="s">
        <v>33</v>
      </c>
      <c r="G111" s="1" t="s">
        <v>195</v>
      </c>
      <c r="H111" s="1" t="s">
        <v>38</v>
      </c>
      <c r="K111" s="1" t="s">
        <v>307</v>
      </c>
      <c r="L111" s="1" t="s">
        <v>77</v>
      </c>
      <c r="M111" s="1" t="s">
        <v>41</v>
      </c>
      <c r="N111" s="1" t="s">
        <v>308</v>
      </c>
      <c r="O111" s="1" t="s">
        <v>121</v>
      </c>
      <c r="P111" s="1" t="s">
        <v>71</v>
      </c>
      <c r="Q111" s="1" t="s">
        <v>309</v>
      </c>
      <c r="R111" s="1" t="s">
        <v>45</v>
      </c>
      <c r="S111" s="1" t="s">
        <v>86</v>
      </c>
      <c r="T111" s="1">
        <v>4</v>
      </c>
      <c r="U111" s="1">
        <v>4</v>
      </c>
      <c r="V111" s="1">
        <v>2</v>
      </c>
      <c r="W111" s="1">
        <v>4</v>
      </c>
    </row>
    <row r="112" spans="1:24" ht="13" x14ac:dyDescent="0.15">
      <c r="A112" s="12">
        <v>111</v>
      </c>
      <c r="B112" s="2">
        <v>44826.305429803237</v>
      </c>
      <c r="C112" s="1" t="s">
        <v>56</v>
      </c>
      <c r="D112" s="1" t="s">
        <v>31</v>
      </c>
      <c r="E112" s="1" t="s">
        <v>25</v>
      </c>
      <c r="F112" s="1" t="s">
        <v>26</v>
      </c>
      <c r="G112" s="1" t="s">
        <v>57</v>
      </c>
      <c r="H112" s="1" t="s">
        <v>38</v>
      </c>
      <c r="K112" s="1" t="s">
        <v>275</v>
      </c>
      <c r="L112" s="1" t="s">
        <v>77</v>
      </c>
      <c r="M112" s="1" t="s">
        <v>66</v>
      </c>
      <c r="N112" s="1" t="s">
        <v>304</v>
      </c>
      <c r="O112" s="1" t="s">
        <v>68</v>
      </c>
      <c r="P112" s="1" t="s">
        <v>69</v>
      </c>
      <c r="Q112" s="1" t="s">
        <v>310</v>
      </c>
      <c r="R112" s="1" t="s">
        <v>45</v>
      </c>
      <c r="S112" s="1" t="s">
        <v>55</v>
      </c>
      <c r="T112" s="1">
        <v>5</v>
      </c>
      <c r="U112" s="1">
        <v>4</v>
      </c>
      <c r="V112" s="1">
        <v>4</v>
      </c>
      <c r="W112" s="1">
        <v>4</v>
      </c>
    </row>
    <row r="113" spans="1:24" ht="13" x14ac:dyDescent="0.15">
      <c r="A113" s="12">
        <v>112</v>
      </c>
      <c r="B113" s="2">
        <v>44830.497999930551</v>
      </c>
      <c r="C113" s="1" t="s">
        <v>23</v>
      </c>
      <c r="D113" s="1" t="s">
        <v>24</v>
      </c>
      <c r="E113" s="1" t="s">
        <v>89</v>
      </c>
      <c r="F113" s="1" t="s">
        <v>26</v>
      </c>
      <c r="G113" s="1" t="s">
        <v>27</v>
      </c>
      <c r="H113" s="1" t="s">
        <v>38</v>
      </c>
      <c r="K113" s="1" t="s">
        <v>127</v>
      </c>
      <c r="L113" s="1" t="s">
        <v>49</v>
      </c>
      <c r="M113" s="1" t="s">
        <v>66</v>
      </c>
      <c r="N113" s="1" t="s">
        <v>201</v>
      </c>
      <c r="O113" s="1" t="s">
        <v>110</v>
      </c>
      <c r="P113" s="1" t="s">
        <v>63</v>
      </c>
      <c r="Q113" s="1" t="s">
        <v>311</v>
      </c>
      <c r="R113" s="1" t="s">
        <v>45</v>
      </c>
      <c r="S113" s="1" t="s">
        <v>55</v>
      </c>
      <c r="T113" s="1">
        <v>3</v>
      </c>
      <c r="U113" s="1">
        <v>3</v>
      </c>
      <c r="V113" s="1">
        <v>2</v>
      </c>
      <c r="W113" s="1">
        <v>4</v>
      </c>
    </row>
    <row r="114" spans="1:24" ht="13" x14ac:dyDescent="0.15">
      <c r="A114" s="12">
        <v>113</v>
      </c>
      <c r="B114" s="2">
        <v>44830.937352650464</v>
      </c>
      <c r="C114" s="1" t="s">
        <v>56</v>
      </c>
      <c r="D114" s="1" t="s">
        <v>24</v>
      </c>
      <c r="E114" s="1" t="s">
        <v>25</v>
      </c>
      <c r="F114" s="1" t="s">
        <v>37</v>
      </c>
      <c r="G114" s="1" t="s">
        <v>27</v>
      </c>
      <c r="H114" s="1" t="s">
        <v>38</v>
      </c>
      <c r="K114" s="1" t="s">
        <v>166</v>
      </c>
      <c r="L114" s="1" t="s">
        <v>77</v>
      </c>
      <c r="M114" s="1" t="s">
        <v>41</v>
      </c>
      <c r="N114" s="1" t="s">
        <v>213</v>
      </c>
      <c r="O114" s="1" t="s">
        <v>68</v>
      </c>
      <c r="P114" s="1" t="s">
        <v>71</v>
      </c>
      <c r="Q114" s="1">
        <v>3000</v>
      </c>
      <c r="R114" s="1" t="s">
        <v>45</v>
      </c>
      <c r="S114" s="1" t="s">
        <v>55</v>
      </c>
      <c r="T114" s="1">
        <v>5</v>
      </c>
      <c r="U114" s="1">
        <v>4</v>
      </c>
      <c r="V114" s="1">
        <v>4</v>
      </c>
      <c r="W114" s="1">
        <v>4</v>
      </c>
      <c r="X114" s="1" t="s">
        <v>312</v>
      </c>
    </row>
    <row r="115" spans="1:24" ht="15.75" customHeight="1" x14ac:dyDescent="0.15">
      <c r="A115" s="12">
        <v>114</v>
      </c>
      <c r="B115" s="4">
        <v>44823.497163854168</v>
      </c>
      <c r="C115" s="5" t="s">
        <v>23</v>
      </c>
      <c r="D115" s="1" t="s">
        <v>31</v>
      </c>
      <c r="E115" s="1" t="s">
        <v>25</v>
      </c>
      <c r="F115" s="1" t="s">
        <v>37</v>
      </c>
      <c r="G115" s="1" t="s">
        <v>27</v>
      </c>
      <c r="H115" s="5" t="s">
        <v>28</v>
      </c>
      <c r="I115" s="5" t="s">
        <v>324</v>
      </c>
    </row>
    <row r="116" spans="1:24" ht="15.75" customHeight="1" x14ac:dyDescent="0.15">
      <c r="A116" s="12">
        <v>115</v>
      </c>
      <c r="B116" s="4">
        <v>44823.511994583328</v>
      </c>
      <c r="C116" s="5" t="s">
        <v>56</v>
      </c>
      <c r="D116" s="1" t="s">
        <v>24</v>
      </c>
      <c r="E116" s="1" t="s">
        <v>25</v>
      </c>
      <c r="F116" s="1" t="s">
        <v>37</v>
      </c>
      <c r="G116" s="1" t="s">
        <v>27</v>
      </c>
      <c r="H116" s="5" t="s">
        <v>28</v>
      </c>
      <c r="I116" s="5" t="s">
        <v>34</v>
      </c>
    </row>
    <row r="117" spans="1:24" ht="15.75" customHeight="1" x14ac:dyDescent="0.15">
      <c r="A117" s="12">
        <v>116</v>
      </c>
      <c r="B117" s="4">
        <v>44823.525939467596</v>
      </c>
      <c r="C117" s="5" t="s">
        <v>93</v>
      </c>
      <c r="D117" s="1" t="s">
        <v>24</v>
      </c>
      <c r="E117" s="1" t="s">
        <v>25</v>
      </c>
      <c r="F117" s="1" t="s">
        <v>37</v>
      </c>
      <c r="G117" s="5" t="s">
        <v>195</v>
      </c>
      <c r="H117" s="1" t="s">
        <v>38</v>
      </c>
      <c r="K117" s="5" t="s">
        <v>39</v>
      </c>
      <c r="L117" s="5" t="s">
        <v>40</v>
      </c>
      <c r="M117" s="5" t="s">
        <v>66</v>
      </c>
      <c r="N117" s="1" t="s">
        <v>336</v>
      </c>
      <c r="O117" s="1" t="s">
        <v>68</v>
      </c>
      <c r="P117" s="1" t="s">
        <v>71</v>
      </c>
      <c r="Q117" s="5" t="s">
        <v>313</v>
      </c>
      <c r="R117" s="1" t="s">
        <v>45</v>
      </c>
      <c r="S117" s="1" t="s">
        <v>86</v>
      </c>
      <c r="T117" s="5">
        <v>5</v>
      </c>
      <c r="U117" s="5">
        <v>5</v>
      </c>
      <c r="V117" s="5">
        <v>3</v>
      </c>
      <c r="W117" s="5">
        <v>4</v>
      </c>
    </row>
    <row r="118" spans="1:24" ht="15.75" customHeight="1" x14ac:dyDescent="0.15">
      <c r="A118" s="12">
        <v>117</v>
      </c>
      <c r="B118" s="4">
        <v>44823.53941957176</v>
      </c>
      <c r="C118" s="5" t="s">
        <v>23</v>
      </c>
      <c r="D118" s="1" t="s">
        <v>24</v>
      </c>
      <c r="E118" s="1" t="s">
        <v>25</v>
      </c>
      <c r="F118" s="1" t="s">
        <v>37</v>
      </c>
      <c r="G118" s="1" t="s">
        <v>57</v>
      </c>
      <c r="H118" s="5" t="s">
        <v>28</v>
      </c>
      <c r="I118" s="5" t="s">
        <v>188</v>
      </c>
    </row>
    <row r="119" spans="1:24" ht="15.75" customHeight="1" x14ac:dyDescent="0.15">
      <c r="A119" s="12">
        <v>118</v>
      </c>
      <c r="B119" s="4">
        <v>44823.544491516208</v>
      </c>
      <c r="C119" s="5" t="s">
        <v>56</v>
      </c>
      <c r="D119" s="1" t="s">
        <v>24</v>
      </c>
      <c r="E119" s="1" t="s">
        <v>25</v>
      </c>
      <c r="F119" s="1" t="s">
        <v>37</v>
      </c>
      <c r="G119" s="1" t="s">
        <v>27</v>
      </c>
      <c r="H119" s="5" t="s">
        <v>28</v>
      </c>
      <c r="I119" s="5" t="s">
        <v>323</v>
      </c>
    </row>
    <row r="120" spans="1:24" ht="15.75" customHeight="1" x14ac:dyDescent="0.15">
      <c r="A120" s="12">
        <v>119</v>
      </c>
      <c r="B120" s="4">
        <v>44823.545209108794</v>
      </c>
      <c r="C120" s="5" t="s">
        <v>23</v>
      </c>
      <c r="D120" s="1" t="s">
        <v>24</v>
      </c>
      <c r="E120" s="1" t="s">
        <v>126</v>
      </c>
      <c r="F120" s="1" t="s">
        <v>108</v>
      </c>
      <c r="G120" s="5" t="s">
        <v>47</v>
      </c>
      <c r="H120" s="1" t="s">
        <v>38</v>
      </c>
      <c r="K120" s="5" t="s">
        <v>327</v>
      </c>
      <c r="L120" s="5" t="s">
        <v>40</v>
      </c>
      <c r="M120" s="5" t="s">
        <v>66</v>
      </c>
      <c r="N120" s="1" t="s">
        <v>335</v>
      </c>
      <c r="O120" s="1" t="s">
        <v>68</v>
      </c>
      <c r="P120" s="1" t="s">
        <v>52</v>
      </c>
      <c r="Q120" s="17" t="s">
        <v>314</v>
      </c>
      <c r="R120" s="5" t="s">
        <v>54</v>
      </c>
      <c r="S120" s="1" t="s">
        <v>55</v>
      </c>
      <c r="T120" s="5">
        <v>5</v>
      </c>
      <c r="U120" s="5">
        <v>5</v>
      </c>
      <c r="V120" s="5">
        <v>4</v>
      </c>
      <c r="W120" s="5">
        <v>4</v>
      </c>
    </row>
    <row r="121" spans="1:24" ht="15.75" customHeight="1" x14ac:dyDescent="0.15">
      <c r="A121" s="12">
        <v>120</v>
      </c>
      <c r="B121" s="4">
        <v>44823.614040231478</v>
      </c>
      <c r="C121" s="5" t="s">
        <v>93</v>
      </c>
      <c r="D121" s="1" t="s">
        <v>24</v>
      </c>
      <c r="E121" s="1" t="s">
        <v>89</v>
      </c>
      <c r="F121" s="1" t="s">
        <v>37</v>
      </c>
      <c r="G121" s="1" t="s">
        <v>57</v>
      </c>
      <c r="H121" s="1" t="s">
        <v>38</v>
      </c>
      <c r="K121" s="5" t="s">
        <v>182</v>
      </c>
      <c r="L121" s="5" t="s">
        <v>40</v>
      </c>
      <c r="M121" s="5" t="s">
        <v>41</v>
      </c>
      <c r="N121" s="1" t="s">
        <v>328</v>
      </c>
      <c r="O121" s="1" t="s">
        <v>62</v>
      </c>
      <c r="P121" s="1" t="s">
        <v>392</v>
      </c>
      <c r="Q121" s="5" t="s">
        <v>315</v>
      </c>
      <c r="R121" s="1" t="s">
        <v>45</v>
      </c>
      <c r="S121" s="1" t="s">
        <v>55</v>
      </c>
      <c r="T121" s="5">
        <v>4</v>
      </c>
      <c r="U121" s="5">
        <v>3</v>
      </c>
      <c r="V121" s="5">
        <v>3</v>
      </c>
      <c r="W121" s="5">
        <v>4</v>
      </c>
    </row>
    <row r="122" spans="1:24" ht="15.75" customHeight="1" x14ac:dyDescent="0.15">
      <c r="A122" s="12">
        <v>121</v>
      </c>
      <c r="B122" s="4">
        <v>44823.619342928243</v>
      </c>
      <c r="C122" s="5" t="s">
        <v>23</v>
      </c>
      <c r="D122" s="1" t="s">
        <v>24</v>
      </c>
      <c r="E122" s="1" t="s">
        <v>126</v>
      </c>
      <c r="F122" s="1" t="s">
        <v>108</v>
      </c>
      <c r="G122" s="1" t="s">
        <v>57</v>
      </c>
      <c r="H122" s="1" t="s">
        <v>38</v>
      </c>
      <c r="K122" s="5" t="s">
        <v>325</v>
      </c>
      <c r="L122" s="5" t="s">
        <v>77</v>
      </c>
      <c r="M122" s="5" t="s">
        <v>66</v>
      </c>
      <c r="N122" s="1" t="s">
        <v>334</v>
      </c>
      <c r="O122" s="1" t="s">
        <v>115</v>
      </c>
      <c r="P122" s="1" t="s">
        <v>63</v>
      </c>
      <c r="Q122" s="1" t="s">
        <v>337</v>
      </c>
      <c r="R122" s="1" t="s">
        <v>342</v>
      </c>
      <c r="S122" s="1" t="s">
        <v>55</v>
      </c>
      <c r="T122" s="5">
        <v>4</v>
      </c>
      <c r="U122" s="5">
        <v>4</v>
      </c>
      <c r="V122" s="5">
        <v>3</v>
      </c>
      <c r="W122" s="5">
        <v>4</v>
      </c>
      <c r="X122" s="1" t="s">
        <v>411</v>
      </c>
    </row>
    <row r="123" spans="1:24" ht="15.75" customHeight="1" x14ac:dyDescent="0.15">
      <c r="A123" s="12">
        <v>122</v>
      </c>
      <c r="B123" s="4">
        <v>44823.662928807869</v>
      </c>
      <c r="C123" s="5" t="s">
        <v>56</v>
      </c>
      <c r="D123" s="1" t="s">
        <v>24</v>
      </c>
      <c r="E123" s="1" t="s">
        <v>126</v>
      </c>
      <c r="F123" s="1" t="s">
        <v>108</v>
      </c>
      <c r="G123" s="1" t="s">
        <v>57</v>
      </c>
      <c r="H123" s="1" t="s">
        <v>38</v>
      </c>
      <c r="K123" s="5" t="s">
        <v>264</v>
      </c>
      <c r="L123" s="5" t="s">
        <v>59</v>
      </c>
      <c r="M123" s="5" t="s">
        <v>41</v>
      </c>
      <c r="N123" s="1" t="s">
        <v>329</v>
      </c>
      <c r="O123" s="1" t="s">
        <v>43</v>
      </c>
      <c r="P123" s="1" t="s">
        <v>392</v>
      </c>
      <c r="Q123" s="1" t="s">
        <v>338</v>
      </c>
      <c r="R123" s="1" t="s">
        <v>342</v>
      </c>
      <c r="S123" s="1" t="s">
        <v>55</v>
      </c>
      <c r="T123" s="5">
        <v>4</v>
      </c>
      <c r="U123" s="5">
        <v>4</v>
      </c>
      <c r="V123" s="5">
        <v>3</v>
      </c>
      <c r="W123" s="5">
        <v>4</v>
      </c>
      <c r="X123" s="1" t="s">
        <v>410</v>
      </c>
    </row>
    <row r="124" spans="1:24" ht="15.75" customHeight="1" x14ac:dyDescent="0.15">
      <c r="A124" s="12">
        <v>123</v>
      </c>
      <c r="B124" s="4">
        <v>44823.669708680551</v>
      </c>
      <c r="C124" s="5" t="s">
        <v>74</v>
      </c>
      <c r="D124" s="1" t="s">
        <v>24</v>
      </c>
      <c r="E124" s="1" t="s">
        <v>25</v>
      </c>
      <c r="F124" s="1" t="s">
        <v>26</v>
      </c>
      <c r="G124" s="1" t="s">
        <v>27</v>
      </c>
      <c r="H124" s="1" t="s">
        <v>38</v>
      </c>
      <c r="K124" s="5" t="s">
        <v>326</v>
      </c>
      <c r="L124" s="5" t="s">
        <v>77</v>
      </c>
      <c r="M124" s="5" t="s">
        <v>41</v>
      </c>
      <c r="N124" s="1" t="s">
        <v>255</v>
      </c>
      <c r="O124" s="1" t="s">
        <v>68</v>
      </c>
      <c r="P124" s="1" t="s">
        <v>69</v>
      </c>
      <c r="Q124" s="5" t="s">
        <v>316</v>
      </c>
      <c r="R124" s="5" t="s">
        <v>54</v>
      </c>
      <c r="S124" s="1" t="s">
        <v>55</v>
      </c>
      <c r="T124" s="5">
        <v>2</v>
      </c>
      <c r="U124" s="5">
        <v>2</v>
      </c>
      <c r="V124" s="5">
        <v>2</v>
      </c>
      <c r="W124" s="5">
        <v>1</v>
      </c>
    </row>
    <row r="125" spans="1:24" ht="15.75" customHeight="1" x14ac:dyDescent="0.15">
      <c r="A125" s="12">
        <v>124</v>
      </c>
      <c r="B125" s="4">
        <v>44823.669983888889</v>
      </c>
      <c r="C125" s="5" t="s">
        <v>56</v>
      </c>
      <c r="D125" s="1" t="s">
        <v>24</v>
      </c>
      <c r="E125" s="1" t="s">
        <v>25</v>
      </c>
      <c r="F125" s="1" t="s">
        <v>108</v>
      </c>
      <c r="G125" s="1" t="s">
        <v>160</v>
      </c>
      <c r="H125" s="1" t="s">
        <v>38</v>
      </c>
      <c r="K125" s="5" t="s">
        <v>283</v>
      </c>
      <c r="L125" s="5" t="s">
        <v>77</v>
      </c>
      <c r="M125" s="5" t="s">
        <v>78</v>
      </c>
      <c r="N125" s="1" t="s">
        <v>227</v>
      </c>
      <c r="O125" s="1" t="s">
        <v>68</v>
      </c>
      <c r="P125" s="1" t="s">
        <v>52</v>
      </c>
      <c r="Q125" s="1" t="s">
        <v>339</v>
      </c>
      <c r="R125" s="1" t="s">
        <v>342</v>
      </c>
      <c r="S125" s="1" t="s">
        <v>55</v>
      </c>
      <c r="T125" s="5">
        <v>2</v>
      </c>
      <c r="U125" s="5">
        <v>3</v>
      </c>
      <c r="V125" s="5">
        <v>2</v>
      </c>
      <c r="W125" s="5">
        <v>4</v>
      </c>
      <c r="X125" s="1" t="s">
        <v>409</v>
      </c>
    </row>
    <row r="126" spans="1:24" ht="15.75" customHeight="1" x14ac:dyDescent="0.15">
      <c r="A126" s="12">
        <v>125</v>
      </c>
      <c r="B126" s="4">
        <v>44823.694351851853</v>
      </c>
      <c r="C126" s="5" t="s">
        <v>23</v>
      </c>
      <c r="D126" s="1" t="s">
        <v>24</v>
      </c>
      <c r="E126" s="1" t="s">
        <v>126</v>
      </c>
      <c r="F126" s="1" t="s">
        <v>108</v>
      </c>
      <c r="G126" s="1" t="s">
        <v>57</v>
      </c>
      <c r="H126" s="1" t="s">
        <v>38</v>
      </c>
      <c r="K126" s="5" t="s">
        <v>216</v>
      </c>
      <c r="L126" s="5" t="s">
        <v>103</v>
      </c>
      <c r="M126" s="5" t="s">
        <v>66</v>
      </c>
      <c r="N126" s="1" t="s">
        <v>333</v>
      </c>
      <c r="O126" s="1" t="s">
        <v>68</v>
      </c>
      <c r="P126" s="1" t="s">
        <v>52</v>
      </c>
      <c r="Q126" s="1" t="s">
        <v>340</v>
      </c>
      <c r="R126" s="1" t="s">
        <v>45</v>
      </c>
      <c r="S126" s="1" t="s">
        <v>55</v>
      </c>
      <c r="T126" s="5">
        <v>4</v>
      </c>
      <c r="U126" s="5">
        <v>5</v>
      </c>
      <c r="V126" s="5">
        <v>3</v>
      </c>
      <c r="W126" s="5">
        <v>5</v>
      </c>
    </row>
    <row r="127" spans="1:24" ht="15.75" customHeight="1" x14ac:dyDescent="0.15">
      <c r="A127" s="12">
        <v>126</v>
      </c>
      <c r="B127" s="4">
        <v>44823.831550590279</v>
      </c>
      <c r="C127" s="5" t="s">
        <v>30</v>
      </c>
      <c r="D127" s="1" t="s">
        <v>24</v>
      </c>
      <c r="E127" s="5" t="s">
        <v>89</v>
      </c>
      <c r="F127" s="1" t="s">
        <v>108</v>
      </c>
      <c r="G127" s="1" t="s">
        <v>57</v>
      </c>
      <c r="H127" s="1" t="s">
        <v>38</v>
      </c>
      <c r="K127" s="5" t="s">
        <v>76</v>
      </c>
      <c r="L127" s="5" t="s">
        <v>103</v>
      </c>
      <c r="M127" s="5" t="s">
        <v>66</v>
      </c>
      <c r="N127" s="1" t="s">
        <v>330</v>
      </c>
      <c r="O127" s="1" t="s">
        <v>68</v>
      </c>
      <c r="P127" s="1" t="s">
        <v>52</v>
      </c>
      <c r="Q127" s="5" t="s">
        <v>317</v>
      </c>
      <c r="R127" s="5" t="s">
        <v>54</v>
      </c>
      <c r="S127" s="1" t="s">
        <v>55</v>
      </c>
      <c r="T127" s="5">
        <v>3</v>
      </c>
      <c r="U127" s="5">
        <v>3</v>
      </c>
      <c r="V127" s="5">
        <v>1</v>
      </c>
      <c r="W127" s="5">
        <v>4</v>
      </c>
      <c r="X127" s="1" t="s">
        <v>408</v>
      </c>
    </row>
    <row r="128" spans="1:24" ht="15.75" customHeight="1" x14ac:dyDescent="0.15">
      <c r="A128" s="12">
        <v>127</v>
      </c>
      <c r="B128" s="4">
        <v>44823.84606520833</v>
      </c>
      <c r="C128" s="5" t="s">
        <v>30</v>
      </c>
      <c r="D128" s="1" t="s">
        <v>31</v>
      </c>
      <c r="E128" s="1" t="s">
        <v>25</v>
      </c>
      <c r="F128" s="1" t="s">
        <v>26</v>
      </c>
      <c r="G128" s="1" t="s">
        <v>27</v>
      </c>
      <c r="H128" s="5" t="s">
        <v>28</v>
      </c>
      <c r="I128" s="5" t="s">
        <v>321</v>
      </c>
    </row>
    <row r="129" spans="1:27" ht="15.75" customHeight="1" x14ac:dyDescent="0.15">
      <c r="A129" s="12">
        <v>128</v>
      </c>
      <c r="B129" s="4">
        <v>44823.853251412038</v>
      </c>
      <c r="C129" s="5" t="s">
        <v>23</v>
      </c>
      <c r="D129" s="1" t="s">
        <v>24</v>
      </c>
      <c r="E129" s="5" t="s">
        <v>126</v>
      </c>
      <c r="F129" s="1" t="s">
        <v>108</v>
      </c>
      <c r="G129" s="1" t="s">
        <v>27</v>
      </c>
      <c r="H129" s="5" t="s">
        <v>28</v>
      </c>
      <c r="I129" s="5" t="s">
        <v>34</v>
      </c>
      <c r="J129" s="5" t="s">
        <v>318</v>
      </c>
    </row>
    <row r="130" spans="1:27" ht="15.75" customHeight="1" x14ac:dyDescent="0.15">
      <c r="A130" s="12">
        <v>129</v>
      </c>
      <c r="B130" s="4">
        <v>44823.926367430555</v>
      </c>
      <c r="C130" s="5" t="s">
        <v>93</v>
      </c>
      <c r="D130" s="1" t="s">
        <v>24</v>
      </c>
      <c r="E130" s="1" t="s">
        <v>25</v>
      </c>
      <c r="F130" s="1" t="s">
        <v>26</v>
      </c>
      <c r="G130" s="5" t="s">
        <v>195</v>
      </c>
      <c r="H130" s="5" t="s">
        <v>28</v>
      </c>
      <c r="I130" s="5" t="s">
        <v>322</v>
      </c>
    </row>
    <row r="131" spans="1:27" ht="15.75" customHeight="1" x14ac:dyDescent="0.15">
      <c r="A131" s="12">
        <v>130</v>
      </c>
      <c r="B131" s="4">
        <v>44824.396413993054</v>
      </c>
      <c r="C131" s="5" t="s">
        <v>56</v>
      </c>
      <c r="D131" s="1" t="s">
        <v>24</v>
      </c>
      <c r="E131" s="1" t="s">
        <v>25</v>
      </c>
      <c r="F131" s="1" t="s">
        <v>26</v>
      </c>
      <c r="G131" s="1" t="s">
        <v>57</v>
      </c>
      <c r="H131" s="1" t="s">
        <v>38</v>
      </c>
      <c r="K131" s="5" t="s">
        <v>264</v>
      </c>
      <c r="L131" s="5" t="s">
        <v>59</v>
      </c>
      <c r="M131" s="5" t="s">
        <v>66</v>
      </c>
      <c r="N131" s="1" t="s">
        <v>331</v>
      </c>
      <c r="O131" s="1" t="s">
        <v>68</v>
      </c>
      <c r="P131" s="1" t="s">
        <v>63</v>
      </c>
      <c r="Q131" s="5" t="s">
        <v>319</v>
      </c>
      <c r="R131" s="1" t="s">
        <v>45</v>
      </c>
      <c r="S131" s="1" t="s">
        <v>55</v>
      </c>
      <c r="T131" s="5">
        <v>3</v>
      </c>
      <c r="U131" s="5">
        <v>3</v>
      </c>
      <c r="V131" s="5">
        <v>1</v>
      </c>
      <c r="W131" s="5">
        <v>4</v>
      </c>
      <c r="X131" s="5" t="s">
        <v>320</v>
      </c>
    </row>
    <row r="132" spans="1:27" ht="15.75" customHeight="1" x14ac:dyDescent="0.15">
      <c r="A132" s="12">
        <v>131</v>
      </c>
      <c r="B132" s="4">
        <v>44824.433073356486</v>
      </c>
      <c r="C132" s="5" t="s">
        <v>23</v>
      </c>
      <c r="D132" s="1" t="s">
        <v>24</v>
      </c>
      <c r="E132" s="1" t="s">
        <v>65</v>
      </c>
      <c r="F132" s="1" t="s">
        <v>33</v>
      </c>
      <c r="G132" s="5" t="s">
        <v>195</v>
      </c>
      <c r="H132" s="1" t="s">
        <v>38</v>
      </c>
      <c r="K132" s="5" t="s">
        <v>127</v>
      </c>
      <c r="L132" s="5" t="s">
        <v>103</v>
      </c>
      <c r="M132" s="5" t="s">
        <v>66</v>
      </c>
      <c r="N132" s="5" t="s">
        <v>213</v>
      </c>
      <c r="O132" s="1" t="s">
        <v>110</v>
      </c>
      <c r="P132" s="1" t="s">
        <v>71</v>
      </c>
      <c r="Q132" s="5">
        <v>40</v>
      </c>
      <c r="R132" s="1" t="s">
        <v>45</v>
      </c>
      <c r="S132" s="1" t="s">
        <v>55</v>
      </c>
      <c r="T132" s="5">
        <v>3</v>
      </c>
      <c r="U132" s="5">
        <v>3</v>
      </c>
      <c r="V132" s="5">
        <v>4</v>
      </c>
      <c r="W132" s="5">
        <v>4</v>
      </c>
    </row>
    <row r="133" spans="1:27" ht="15.75" customHeight="1" x14ac:dyDescent="0.15">
      <c r="A133" s="12">
        <v>132</v>
      </c>
      <c r="B133" s="4">
        <v>44827.706975717592</v>
      </c>
      <c r="C133" s="5" t="s">
        <v>93</v>
      </c>
      <c r="D133" s="1" t="s">
        <v>24</v>
      </c>
      <c r="E133" s="1" t="s">
        <v>126</v>
      </c>
      <c r="F133" s="1" t="s">
        <v>37</v>
      </c>
      <c r="G133" s="1" t="s">
        <v>57</v>
      </c>
      <c r="H133" s="1" t="s">
        <v>38</v>
      </c>
      <c r="K133" s="5" t="s">
        <v>182</v>
      </c>
      <c r="L133" s="5" t="s">
        <v>40</v>
      </c>
      <c r="M133" s="5" t="s">
        <v>66</v>
      </c>
      <c r="N133" s="1" t="s">
        <v>332</v>
      </c>
      <c r="O133" s="1" t="s">
        <v>121</v>
      </c>
      <c r="P133" s="1" t="s">
        <v>52</v>
      </c>
      <c r="Q133" s="1" t="s">
        <v>341</v>
      </c>
      <c r="R133" s="1" t="s">
        <v>45</v>
      </c>
      <c r="S133" s="1" t="s">
        <v>55</v>
      </c>
      <c r="T133" s="5">
        <v>5</v>
      </c>
      <c r="U133" s="5">
        <v>4</v>
      </c>
      <c r="V133" s="5">
        <v>4</v>
      </c>
      <c r="W133" s="5">
        <v>5</v>
      </c>
    </row>
    <row r="134" spans="1:27" ht="15.75" customHeight="1" x14ac:dyDescent="0.15">
      <c r="A134" s="12">
        <v>133</v>
      </c>
      <c r="B134" s="2">
        <v>44832.804988877309</v>
      </c>
      <c r="C134" s="1" t="s">
        <v>74</v>
      </c>
      <c r="D134" s="1" t="s">
        <v>24</v>
      </c>
      <c r="E134" s="1" t="s">
        <v>65</v>
      </c>
      <c r="F134" s="1" t="s">
        <v>26</v>
      </c>
      <c r="G134" s="1" t="s">
        <v>27</v>
      </c>
      <c r="H134" s="1" t="s">
        <v>38</v>
      </c>
      <c r="K134" s="1" t="s">
        <v>39</v>
      </c>
      <c r="L134" s="1" t="s">
        <v>49</v>
      </c>
      <c r="M134" s="1" t="s">
        <v>66</v>
      </c>
      <c r="N134" s="1" t="s">
        <v>349</v>
      </c>
      <c r="O134" s="1" t="s">
        <v>110</v>
      </c>
      <c r="P134" s="1" t="s">
        <v>71</v>
      </c>
      <c r="Q134" s="1" t="s">
        <v>350</v>
      </c>
      <c r="R134" s="1" t="s">
        <v>54</v>
      </c>
      <c r="S134" s="1" t="s">
        <v>55</v>
      </c>
      <c r="T134" s="1">
        <v>5</v>
      </c>
      <c r="U134" s="1">
        <v>4</v>
      </c>
      <c r="V134" s="1">
        <v>3</v>
      </c>
      <c r="W134" s="1">
        <v>3</v>
      </c>
      <c r="X134" s="1" t="s">
        <v>351</v>
      </c>
      <c r="Y134" s="1"/>
      <c r="Z134" s="1"/>
      <c r="AA134" s="1"/>
    </row>
    <row r="135" spans="1:27" ht="15.75" customHeight="1" x14ac:dyDescent="0.15">
      <c r="A135" s="12">
        <v>134</v>
      </c>
      <c r="B135" s="2">
        <v>44832.864142303239</v>
      </c>
      <c r="C135" s="1" t="s">
        <v>36</v>
      </c>
      <c r="D135" s="1" t="s">
        <v>31</v>
      </c>
      <c r="E135" s="1" t="s">
        <v>25</v>
      </c>
      <c r="F135" s="1" t="s">
        <v>26</v>
      </c>
      <c r="G135" s="1" t="s">
        <v>27</v>
      </c>
      <c r="H135" s="1" t="s">
        <v>38</v>
      </c>
      <c r="K135" s="1" t="s">
        <v>166</v>
      </c>
      <c r="L135" s="1" t="s">
        <v>77</v>
      </c>
      <c r="M135" s="1" t="s">
        <v>41</v>
      </c>
      <c r="N135" s="1" t="s">
        <v>352</v>
      </c>
      <c r="O135" s="1" t="s">
        <v>68</v>
      </c>
      <c r="P135" s="1" t="s">
        <v>69</v>
      </c>
      <c r="Q135" s="1" t="s">
        <v>353</v>
      </c>
      <c r="R135" s="1" t="s">
        <v>45</v>
      </c>
      <c r="S135" s="1" t="s">
        <v>55</v>
      </c>
      <c r="T135" s="1">
        <v>5</v>
      </c>
      <c r="U135" s="1">
        <v>5</v>
      </c>
      <c r="V135" s="1">
        <v>3</v>
      </c>
      <c r="W135" s="1">
        <v>3</v>
      </c>
    </row>
    <row r="136" spans="1:27" ht="15.75" customHeight="1" x14ac:dyDescent="0.15">
      <c r="A136" s="12">
        <v>135</v>
      </c>
      <c r="B136" s="2">
        <v>44832.91376851852</v>
      </c>
      <c r="C136" s="1" t="s">
        <v>74</v>
      </c>
      <c r="D136" s="1" t="s">
        <v>31</v>
      </c>
      <c r="E136" s="1" t="s">
        <v>25</v>
      </c>
      <c r="F136" s="1" t="s">
        <v>37</v>
      </c>
      <c r="G136" s="1" t="s">
        <v>27</v>
      </c>
      <c r="H136" s="1" t="s">
        <v>38</v>
      </c>
      <c r="K136" s="1" t="s">
        <v>102</v>
      </c>
      <c r="L136" s="1" t="s">
        <v>49</v>
      </c>
      <c r="M136" s="1" t="s">
        <v>41</v>
      </c>
      <c r="N136" s="1" t="s">
        <v>354</v>
      </c>
      <c r="O136" s="1" t="s">
        <v>68</v>
      </c>
      <c r="P136" s="1" t="s">
        <v>69</v>
      </c>
      <c r="Q136" s="1" t="s">
        <v>355</v>
      </c>
      <c r="R136" s="1" t="s">
        <v>45</v>
      </c>
      <c r="S136" s="1" t="s">
        <v>55</v>
      </c>
      <c r="T136" s="1">
        <v>5</v>
      </c>
      <c r="U136" s="1">
        <v>5</v>
      </c>
      <c r="V136" s="1">
        <v>5</v>
      </c>
      <c r="W136" s="1">
        <v>5</v>
      </c>
      <c r="X136" s="1" t="s">
        <v>356</v>
      </c>
      <c r="Y136" s="1"/>
      <c r="Z136" s="1"/>
      <c r="AA136" s="1"/>
    </row>
    <row r="137" spans="1:27" ht="15.75" customHeight="1" x14ac:dyDescent="0.15">
      <c r="A137" s="12">
        <v>136</v>
      </c>
      <c r="B137" s="2">
        <v>44832.974524317135</v>
      </c>
      <c r="C137" s="1" t="s">
        <v>36</v>
      </c>
      <c r="D137" s="1" t="s">
        <v>31</v>
      </c>
      <c r="E137" s="1" t="s">
        <v>25</v>
      </c>
      <c r="F137" s="1" t="s">
        <v>33</v>
      </c>
      <c r="G137" s="1" t="s">
        <v>27</v>
      </c>
      <c r="H137" s="1" t="s">
        <v>38</v>
      </c>
      <c r="K137" s="1" t="s">
        <v>275</v>
      </c>
      <c r="L137" s="1" t="s">
        <v>49</v>
      </c>
      <c r="M137" s="1" t="s">
        <v>41</v>
      </c>
      <c r="N137" s="1" t="s">
        <v>304</v>
      </c>
      <c r="O137" s="1" t="s">
        <v>357</v>
      </c>
      <c r="P137" s="1" t="s">
        <v>71</v>
      </c>
      <c r="Q137" s="1" t="s">
        <v>358</v>
      </c>
      <c r="R137" s="1" t="s">
        <v>45</v>
      </c>
      <c r="S137" s="1" t="s">
        <v>55</v>
      </c>
      <c r="T137" s="1">
        <v>5</v>
      </c>
      <c r="U137" s="1">
        <v>5</v>
      </c>
      <c r="V137" s="1">
        <v>4</v>
      </c>
      <c r="W137" s="1">
        <v>5</v>
      </c>
    </row>
    <row r="138" spans="1:27" ht="15.75" customHeight="1" x14ac:dyDescent="0.15">
      <c r="A138" s="12">
        <v>137</v>
      </c>
      <c r="B138" s="2">
        <v>44835.648374166667</v>
      </c>
      <c r="C138" s="1" t="s">
        <v>56</v>
      </c>
      <c r="D138" s="1" t="s">
        <v>24</v>
      </c>
      <c r="E138" s="1" t="s">
        <v>25</v>
      </c>
      <c r="F138" s="1" t="s">
        <v>37</v>
      </c>
      <c r="G138" s="1" t="s">
        <v>27</v>
      </c>
      <c r="H138" s="1" t="s">
        <v>38</v>
      </c>
      <c r="K138" s="1" t="s">
        <v>275</v>
      </c>
      <c r="L138" s="1" t="s">
        <v>49</v>
      </c>
      <c r="M138" s="1" t="s">
        <v>66</v>
      </c>
      <c r="N138" s="1" t="s">
        <v>359</v>
      </c>
      <c r="O138" s="1" t="s">
        <v>51</v>
      </c>
      <c r="P138" s="1" t="s">
        <v>69</v>
      </c>
      <c r="Q138" s="1" t="s">
        <v>299</v>
      </c>
      <c r="R138" s="1" t="s">
        <v>45</v>
      </c>
      <c r="S138" s="1" t="s">
        <v>55</v>
      </c>
      <c r="T138" s="1">
        <v>4</v>
      </c>
      <c r="U138" s="1">
        <v>2</v>
      </c>
      <c r="V138" s="1">
        <v>3</v>
      </c>
      <c r="W138" s="1">
        <v>4</v>
      </c>
      <c r="X138" s="1" t="s">
        <v>360</v>
      </c>
      <c r="Y138" s="1" t="s">
        <v>361</v>
      </c>
      <c r="Z138" s="1" t="s">
        <v>362</v>
      </c>
      <c r="AA138" s="1" t="s">
        <v>28</v>
      </c>
    </row>
    <row r="139" spans="1:27" ht="15.75" customHeight="1" x14ac:dyDescent="0.15">
      <c r="A139" s="12">
        <v>138</v>
      </c>
      <c r="B139" s="2">
        <v>44837.663941412036</v>
      </c>
      <c r="C139" s="1" t="s">
        <v>56</v>
      </c>
      <c r="D139" s="1" t="s">
        <v>24</v>
      </c>
      <c r="E139" s="1" t="s">
        <v>89</v>
      </c>
      <c r="F139" s="1" t="s">
        <v>37</v>
      </c>
      <c r="G139" s="1" t="s">
        <v>27</v>
      </c>
      <c r="H139" s="1" t="s">
        <v>28</v>
      </c>
      <c r="I139" s="1" t="s">
        <v>363</v>
      </c>
      <c r="J139" s="1" t="s">
        <v>364</v>
      </c>
      <c r="Y139" s="1" t="s">
        <v>365</v>
      </c>
      <c r="Z139" s="1" t="s">
        <v>366</v>
      </c>
      <c r="AA139" s="1" t="s">
        <v>28</v>
      </c>
    </row>
    <row r="140" spans="1:27" ht="15.75" customHeight="1" x14ac:dyDescent="0.15">
      <c r="A140" s="12">
        <v>139</v>
      </c>
      <c r="B140" s="2">
        <v>44837.74888240741</v>
      </c>
      <c r="C140" s="1" t="s">
        <v>56</v>
      </c>
      <c r="D140" s="1" t="s">
        <v>31</v>
      </c>
      <c r="E140" s="1" t="s">
        <v>25</v>
      </c>
      <c r="F140" s="1" t="s">
        <v>26</v>
      </c>
      <c r="G140" s="1" t="s">
        <v>27</v>
      </c>
      <c r="H140" s="1" t="s">
        <v>38</v>
      </c>
      <c r="K140" s="1" t="s">
        <v>367</v>
      </c>
      <c r="L140" s="1" t="s">
        <v>103</v>
      </c>
      <c r="M140" s="1" t="s">
        <v>66</v>
      </c>
      <c r="N140" s="1" t="s">
        <v>368</v>
      </c>
      <c r="O140" s="1" t="s">
        <v>68</v>
      </c>
      <c r="P140" s="1" t="s">
        <v>69</v>
      </c>
      <c r="Q140" s="1" t="s">
        <v>369</v>
      </c>
      <c r="R140" s="1" t="s">
        <v>45</v>
      </c>
      <c r="S140" s="1" t="s">
        <v>55</v>
      </c>
      <c r="T140" s="1">
        <v>4</v>
      </c>
      <c r="U140" s="1">
        <v>4</v>
      </c>
      <c r="V140" s="1">
        <v>3</v>
      </c>
      <c r="W140" s="1">
        <v>5</v>
      </c>
      <c r="Y140" s="1" t="s">
        <v>365</v>
      </c>
      <c r="Z140" s="1" t="s">
        <v>366</v>
      </c>
      <c r="AA140" s="1" t="s">
        <v>28</v>
      </c>
    </row>
    <row r="141" spans="1:27" ht="15.75" customHeight="1" x14ac:dyDescent="0.15">
      <c r="A141" s="12">
        <v>140</v>
      </c>
      <c r="B141" s="2">
        <v>44841.778021261576</v>
      </c>
      <c r="C141" s="1" t="s">
        <v>56</v>
      </c>
      <c r="D141" s="1" t="s">
        <v>24</v>
      </c>
      <c r="E141" s="1" t="s">
        <v>89</v>
      </c>
      <c r="F141" s="1" t="s">
        <v>33</v>
      </c>
      <c r="G141" s="1" t="s">
        <v>195</v>
      </c>
      <c r="H141" s="1" t="s">
        <v>28</v>
      </c>
      <c r="I141" s="1" t="s">
        <v>107</v>
      </c>
      <c r="Y141" s="1" t="s">
        <v>361</v>
      </c>
      <c r="Z141" s="1" t="s">
        <v>362</v>
      </c>
      <c r="AA141" s="1" t="s">
        <v>28</v>
      </c>
    </row>
    <row r="142" spans="1:27" ht="15.75" customHeight="1" x14ac:dyDescent="0.15">
      <c r="A142" s="12">
        <v>141</v>
      </c>
      <c r="B142" s="2">
        <v>44844.39375894676</v>
      </c>
      <c r="C142" s="1" t="s">
        <v>56</v>
      </c>
      <c r="D142" s="1" t="s">
        <v>31</v>
      </c>
      <c r="E142" s="1" t="s">
        <v>126</v>
      </c>
      <c r="F142" s="1" t="s">
        <v>26</v>
      </c>
      <c r="G142" s="1" t="s">
        <v>47</v>
      </c>
      <c r="H142" s="1" t="s">
        <v>38</v>
      </c>
      <c r="K142" s="1" t="s">
        <v>102</v>
      </c>
      <c r="L142" s="1" t="s">
        <v>40</v>
      </c>
      <c r="M142" s="1" t="s">
        <v>66</v>
      </c>
      <c r="N142" s="1" t="s">
        <v>370</v>
      </c>
      <c r="O142" s="1" t="s">
        <v>68</v>
      </c>
      <c r="P142" s="1" t="s">
        <v>69</v>
      </c>
      <c r="Q142" s="1" t="s">
        <v>371</v>
      </c>
      <c r="R142" s="1" t="s">
        <v>45</v>
      </c>
      <c r="S142" s="1" t="s">
        <v>86</v>
      </c>
      <c r="T142" s="1">
        <v>5</v>
      </c>
      <c r="U142" s="1">
        <v>5</v>
      </c>
      <c r="V142" s="1">
        <v>5</v>
      </c>
      <c r="W142" s="1">
        <v>5</v>
      </c>
      <c r="X142" s="1" t="s">
        <v>372</v>
      </c>
      <c r="Y142" s="1" t="s">
        <v>365</v>
      </c>
      <c r="Z142" s="1" t="s">
        <v>373</v>
      </c>
      <c r="AA142" s="1" t="s">
        <v>28</v>
      </c>
    </row>
    <row r="143" spans="1:27" ht="15.75" customHeight="1" x14ac:dyDescent="0.15">
      <c r="A143" s="12">
        <v>142</v>
      </c>
      <c r="B143" s="2">
        <v>44849.933404722222</v>
      </c>
      <c r="C143" s="1" t="s">
        <v>56</v>
      </c>
      <c r="D143" s="1" t="s">
        <v>31</v>
      </c>
      <c r="E143" s="1" t="s">
        <v>25</v>
      </c>
      <c r="F143" s="1" t="s">
        <v>37</v>
      </c>
      <c r="G143" s="1" t="s">
        <v>83</v>
      </c>
      <c r="H143" s="1" t="s">
        <v>28</v>
      </c>
      <c r="I143" s="1" t="s">
        <v>158</v>
      </c>
      <c r="Y143" s="1" t="s">
        <v>361</v>
      </c>
      <c r="Z143" s="1" t="s">
        <v>362</v>
      </c>
      <c r="AA143" s="1" t="s">
        <v>28</v>
      </c>
    </row>
    <row r="144" spans="1:27" ht="15.75" customHeight="1" x14ac:dyDescent="0.15">
      <c r="A144" s="12">
        <v>143</v>
      </c>
      <c r="B144" s="2">
        <v>44850.257378287039</v>
      </c>
      <c r="C144" s="1" t="s">
        <v>56</v>
      </c>
      <c r="D144" s="1" t="s">
        <v>31</v>
      </c>
      <c r="E144" s="1" t="s">
        <v>126</v>
      </c>
      <c r="F144" s="1" t="s">
        <v>26</v>
      </c>
      <c r="G144" s="1" t="s">
        <v>57</v>
      </c>
      <c r="H144" s="1" t="s">
        <v>38</v>
      </c>
      <c r="K144" s="1" t="s">
        <v>127</v>
      </c>
      <c r="L144" s="1" t="s">
        <v>77</v>
      </c>
      <c r="M144" s="1" t="s">
        <v>66</v>
      </c>
      <c r="N144" s="1" t="s">
        <v>374</v>
      </c>
      <c r="O144" s="1" t="s">
        <v>110</v>
      </c>
      <c r="P144" s="1" t="s">
        <v>63</v>
      </c>
      <c r="Q144" s="1">
        <v>2000</v>
      </c>
      <c r="R144" s="1" t="s">
        <v>45</v>
      </c>
      <c r="S144" s="1" t="s">
        <v>55</v>
      </c>
      <c r="T144" s="1">
        <v>5</v>
      </c>
      <c r="U144" s="1">
        <v>5</v>
      </c>
      <c r="V144" s="1">
        <v>5</v>
      </c>
      <c r="W144" s="1">
        <v>5</v>
      </c>
      <c r="X144" s="1" t="s">
        <v>375</v>
      </c>
      <c r="Y144" s="1" t="s">
        <v>365</v>
      </c>
      <c r="Z144" s="1" t="s">
        <v>362</v>
      </c>
    </row>
    <row r="145" spans="1:27" ht="15.75" customHeight="1" x14ac:dyDescent="0.15">
      <c r="A145" s="12">
        <v>144</v>
      </c>
      <c r="B145" s="2">
        <v>44874.695530787038</v>
      </c>
      <c r="C145" s="1" t="s">
        <v>93</v>
      </c>
      <c r="D145" s="1" t="s">
        <v>31</v>
      </c>
      <c r="E145" s="1" t="s">
        <v>126</v>
      </c>
      <c r="F145" s="1" t="s">
        <v>108</v>
      </c>
      <c r="G145" s="1" t="s">
        <v>47</v>
      </c>
      <c r="H145" s="1" t="s">
        <v>38</v>
      </c>
      <c r="K145" s="1" t="s">
        <v>376</v>
      </c>
      <c r="L145" s="1" t="s">
        <v>40</v>
      </c>
      <c r="M145" s="1" t="s">
        <v>66</v>
      </c>
      <c r="N145" s="1" t="s">
        <v>377</v>
      </c>
      <c r="O145" s="1" t="s">
        <v>68</v>
      </c>
      <c r="P145" s="1" t="s">
        <v>69</v>
      </c>
      <c r="Q145" s="1" t="s">
        <v>378</v>
      </c>
      <c r="R145" s="1" t="s">
        <v>45</v>
      </c>
      <c r="S145" s="1" t="s">
        <v>86</v>
      </c>
      <c r="T145" s="1">
        <v>4</v>
      </c>
      <c r="U145" s="1">
        <v>4</v>
      </c>
      <c r="V145" s="1">
        <v>3</v>
      </c>
      <c r="W145" s="1">
        <v>5</v>
      </c>
      <c r="Y145" s="1" t="s">
        <v>365</v>
      </c>
      <c r="Z145" s="1" t="s">
        <v>379</v>
      </c>
      <c r="AA145" s="1" t="s">
        <v>28</v>
      </c>
    </row>
    <row r="146" spans="1:27" ht="15.75" customHeight="1" x14ac:dyDescent="0.15">
      <c r="A146" s="12">
        <v>145</v>
      </c>
      <c r="B146" s="2">
        <v>44874.713703668982</v>
      </c>
      <c r="C146" s="1" t="s">
        <v>30</v>
      </c>
      <c r="D146" s="1" t="s">
        <v>24</v>
      </c>
      <c r="E146" s="1" t="s">
        <v>126</v>
      </c>
      <c r="F146" s="1" t="s">
        <v>108</v>
      </c>
      <c r="G146" s="1" t="s">
        <v>160</v>
      </c>
      <c r="H146" s="1" t="s">
        <v>38</v>
      </c>
      <c r="K146" s="1" t="s">
        <v>264</v>
      </c>
      <c r="L146" s="1" t="s">
        <v>59</v>
      </c>
      <c r="M146" s="1" t="s">
        <v>66</v>
      </c>
      <c r="N146" s="1" t="s">
        <v>380</v>
      </c>
      <c r="O146" s="1" t="s">
        <v>68</v>
      </c>
      <c r="P146" s="1" t="s">
        <v>52</v>
      </c>
      <c r="Q146" s="1" t="s">
        <v>381</v>
      </c>
      <c r="R146" s="1" t="s">
        <v>54</v>
      </c>
      <c r="S146" s="1" t="s">
        <v>55</v>
      </c>
      <c r="T146" s="1">
        <v>5</v>
      </c>
      <c r="U146" s="1">
        <v>5</v>
      </c>
      <c r="V146" s="1">
        <v>4</v>
      </c>
      <c r="W146" s="1">
        <v>5</v>
      </c>
      <c r="Y146" s="1" t="s">
        <v>361</v>
      </c>
      <c r="Z146" s="1" t="s">
        <v>362</v>
      </c>
      <c r="AA146" s="1" t="s">
        <v>28</v>
      </c>
    </row>
    <row r="147" spans="1:27" ht="15.75" customHeight="1" x14ac:dyDescent="0.15">
      <c r="A147" s="12">
        <v>146</v>
      </c>
      <c r="B147" s="2">
        <v>44874.758045798611</v>
      </c>
      <c r="C147" s="1" t="s">
        <v>56</v>
      </c>
      <c r="D147" s="1" t="s">
        <v>31</v>
      </c>
      <c r="E147" s="1" t="s">
        <v>25</v>
      </c>
      <c r="F147" s="1" t="s">
        <v>26</v>
      </c>
      <c r="G147" s="1" t="s">
        <v>27</v>
      </c>
      <c r="H147" s="1" t="s">
        <v>38</v>
      </c>
      <c r="K147" s="1" t="s">
        <v>346</v>
      </c>
      <c r="L147" s="1" t="s">
        <v>49</v>
      </c>
      <c r="M147" s="1" t="s">
        <v>60</v>
      </c>
      <c r="N147" s="1" t="s">
        <v>382</v>
      </c>
      <c r="O147" s="1" t="s">
        <v>383</v>
      </c>
      <c r="P147" s="1" t="s">
        <v>63</v>
      </c>
      <c r="Q147" s="1" t="s">
        <v>384</v>
      </c>
      <c r="R147" s="1" t="s">
        <v>54</v>
      </c>
      <c r="S147" s="1" t="s">
        <v>55</v>
      </c>
      <c r="T147" s="1">
        <v>2</v>
      </c>
      <c r="U147" s="1">
        <v>2</v>
      </c>
      <c r="V147" s="1">
        <v>1</v>
      </c>
      <c r="W147" s="1">
        <v>3</v>
      </c>
      <c r="X147" s="1" t="s">
        <v>385</v>
      </c>
      <c r="Y147" s="1" t="s">
        <v>361</v>
      </c>
      <c r="Z147" s="1" t="s">
        <v>362</v>
      </c>
      <c r="AA147" s="1" t="s">
        <v>28</v>
      </c>
    </row>
    <row r="148" spans="1:27" ht="15.75" customHeight="1" x14ac:dyDescent="0.15">
      <c r="A148" s="12">
        <v>147</v>
      </c>
      <c r="B148" s="2">
        <v>44876.71286216435</v>
      </c>
      <c r="C148" s="1" t="s">
        <v>23</v>
      </c>
      <c r="D148" s="1" t="s">
        <v>24</v>
      </c>
      <c r="E148" s="1" t="s">
        <v>65</v>
      </c>
      <c r="F148" s="1" t="s">
        <v>33</v>
      </c>
      <c r="G148" s="1" t="s">
        <v>195</v>
      </c>
      <c r="H148" s="1" t="s">
        <v>38</v>
      </c>
      <c r="K148" s="1" t="s">
        <v>219</v>
      </c>
      <c r="L148" s="1" t="s">
        <v>59</v>
      </c>
      <c r="M148" s="1" t="s">
        <v>41</v>
      </c>
      <c r="N148" s="1" t="s">
        <v>104</v>
      </c>
      <c r="O148" s="1" t="s">
        <v>110</v>
      </c>
      <c r="P148" s="1" t="s">
        <v>69</v>
      </c>
      <c r="Q148" s="1">
        <v>4000</v>
      </c>
      <c r="R148" s="1" t="s">
        <v>45</v>
      </c>
      <c r="S148" s="1" t="s">
        <v>55</v>
      </c>
      <c r="T148" s="1">
        <v>5</v>
      </c>
      <c r="U148" s="1">
        <v>5</v>
      </c>
      <c r="V148" s="1">
        <v>1</v>
      </c>
      <c r="W148" s="1">
        <v>5</v>
      </c>
      <c r="X148" s="1" t="s">
        <v>386</v>
      </c>
      <c r="Y148" s="1" t="s">
        <v>361</v>
      </c>
      <c r="Z148" s="1" t="s">
        <v>362</v>
      </c>
      <c r="AA148" s="1" t="s">
        <v>28</v>
      </c>
    </row>
    <row r="149" spans="1:27" ht="15.75" customHeight="1" x14ac:dyDescent="0.15">
      <c r="A149" s="12">
        <v>148</v>
      </c>
      <c r="B149" s="2">
        <v>44876.783568472223</v>
      </c>
      <c r="C149" s="1" t="s">
        <v>23</v>
      </c>
      <c r="D149" s="1" t="s">
        <v>31</v>
      </c>
      <c r="E149" s="1" t="s">
        <v>126</v>
      </c>
      <c r="F149" s="1" t="s">
        <v>26</v>
      </c>
      <c r="G149" s="1" t="s">
        <v>47</v>
      </c>
      <c r="H149" s="1" t="s">
        <v>38</v>
      </c>
      <c r="K149" s="1" t="s">
        <v>113</v>
      </c>
      <c r="L149" s="1" t="s">
        <v>40</v>
      </c>
      <c r="M149" s="1" t="s">
        <v>66</v>
      </c>
      <c r="N149" s="1" t="s">
        <v>387</v>
      </c>
      <c r="O149" s="1" t="s">
        <v>388</v>
      </c>
      <c r="P149" s="1" t="s">
        <v>52</v>
      </c>
      <c r="Q149" s="1">
        <v>1</v>
      </c>
      <c r="R149" s="1" t="s">
        <v>45</v>
      </c>
      <c r="S149" s="1" t="s">
        <v>55</v>
      </c>
      <c r="T149" s="1">
        <v>5</v>
      </c>
      <c r="U149" s="1">
        <v>5</v>
      </c>
      <c r="V149" s="1">
        <v>5</v>
      </c>
      <c r="W149" s="1">
        <v>5</v>
      </c>
      <c r="Y149" s="1" t="s">
        <v>361</v>
      </c>
      <c r="Z149" s="1" t="s">
        <v>362</v>
      </c>
      <c r="AA149" s="1" t="s">
        <v>28</v>
      </c>
    </row>
    <row r="151" spans="1:27" ht="15.75" customHeight="1" x14ac:dyDescent="0.15">
      <c r="T151" s="18">
        <f>AVERAGE(T4:T149)</f>
        <v>4.1212121212121211</v>
      </c>
      <c r="U151" s="18">
        <f t="shared" ref="U151:W151" si="0">AVERAGE(U4:U149)</f>
        <v>3.9393939393939394</v>
      </c>
      <c r="V151" s="18">
        <f t="shared" si="0"/>
        <v>3.0808080808080809</v>
      </c>
      <c r="W151" s="18">
        <f t="shared" si="0"/>
        <v>4.0303030303030303</v>
      </c>
    </row>
    <row r="154" spans="1:27" ht="15.75" customHeight="1" x14ac:dyDescent="0.15">
      <c r="P154" s="7"/>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8DC0A-1B12-D84A-B8A3-CDD071465BC0}">
  <dimension ref="A1:C9"/>
  <sheetViews>
    <sheetView zoomScale="140" workbookViewId="0">
      <selection activeCell="E6" sqref="E6"/>
    </sheetView>
  </sheetViews>
  <sheetFormatPr baseColWidth="10" defaultRowHeight="13" x14ac:dyDescent="0.15"/>
  <cols>
    <col min="1" max="1" width="18.6640625" customWidth="1"/>
  </cols>
  <sheetData>
    <row r="1" spans="1:3" x14ac:dyDescent="0.15">
      <c r="A1" s="23" t="s">
        <v>413</v>
      </c>
      <c r="B1" s="24"/>
      <c r="C1" s="25"/>
    </row>
    <row r="2" spans="1:3" x14ac:dyDescent="0.15">
      <c r="A2" s="21" t="s">
        <v>419</v>
      </c>
      <c r="B2" s="20">
        <v>148</v>
      </c>
      <c r="C2" s="20"/>
    </row>
    <row r="3" spans="1:3" x14ac:dyDescent="0.15">
      <c r="A3" s="20"/>
      <c r="B3" s="20"/>
      <c r="C3" s="20"/>
    </row>
    <row r="4" spans="1:3" x14ac:dyDescent="0.15">
      <c r="A4" s="21" t="s">
        <v>414</v>
      </c>
      <c r="B4" s="20">
        <v>99</v>
      </c>
      <c r="C4" s="22">
        <f>B4/B2</f>
        <v>0.66891891891891897</v>
      </c>
    </row>
    <row r="5" spans="1:3" x14ac:dyDescent="0.15">
      <c r="A5" s="21" t="s">
        <v>415</v>
      </c>
      <c r="B5" s="20">
        <v>49</v>
      </c>
      <c r="C5" s="22">
        <f>B5/B2</f>
        <v>0.33108108108108109</v>
      </c>
    </row>
    <row r="6" spans="1:3" x14ac:dyDescent="0.15">
      <c r="A6" s="20"/>
      <c r="B6" s="20"/>
      <c r="C6" s="20"/>
    </row>
    <row r="7" spans="1:3" x14ac:dyDescent="0.15">
      <c r="A7" s="21" t="s">
        <v>416</v>
      </c>
      <c r="B7" s="20">
        <v>93</v>
      </c>
      <c r="C7" s="22">
        <f>B7/B2</f>
        <v>0.6283783783783784</v>
      </c>
    </row>
    <row r="8" spans="1:3" x14ac:dyDescent="0.15">
      <c r="A8" s="21" t="s">
        <v>417</v>
      </c>
      <c r="B8" s="20">
        <v>54</v>
      </c>
      <c r="C8" s="22">
        <f>B8/B2</f>
        <v>0.36486486486486486</v>
      </c>
    </row>
    <row r="9" spans="1:3" x14ac:dyDescent="0.15">
      <c r="A9" s="21" t="s">
        <v>418</v>
      </c>
      <c r="B9" s="20">
        <v>1</v>
      </c>
      <c r="C9" s="22">
        <f>B9/B2</f>
        <v>6.7567567567567571E-3</v>
      </c>
    </row>
  </sheetData>
  <mergeCells count="1">
    <mergeCell ref="A1:C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485B9-878E-5F4F-A2DD-23550D6F207A}">
  <dimension ref="A1:E12"/>
  <sheetViews>
    <sheetView zoomScale="130" zoomScaleNormal="130" workbookViewId="0">
      <selection activeCell="C5" sqref="C5"/>
    </sheetView>
  </sheetViews>
  <sheetFormatPr baseColWidth="10" defaultRowHeight="13" x14ac:dyDescent="0.15"/>
  <cols>
    <col min="1" max="1" width="40.83203125" customWidth="1"/>
    <col min="2" max="2" width="18.5" customWidth="1"/>
    <col min="3" max="3" width="19.6640625" customWidth="1"/>
  </cols>
  <sheetData>
    <row r="1" spans="1:5" x14ac:dyDescent="0.15">
      <c r="A1" s="8" t="s">
        <v>343</v>
      </c>
      <c r="B1" s="6" t="s">
        <v>404</v>
      </c>
      <c r="C1" s="6" t="s">
        <v>400</v>
      </c>
    </row>
    <row r="2" spans="1:5" x14ac:dyDescent="0.15">
      <c r="A2" s="6" t="s">
        <v>102</v>
      </c>
      <c r="B2">
        <f>18+13+11+6</f>
        <v>48</v>
      </c>
      <c r="C2" s="9">
        <f>B2/99</f>
        <v>0.48484848484848486</v>
      </c>
    </row>
    <row r="3" spans="1:5" x14ac:dyDescent="0.15">
      <c r="A3" s="6" t="s">
        <v>166</v>
      </c>
      <c r="B3">
        <f>6+17+9+5+5</f>
        <v>42</v>
      </c>
      <c r="C3" s="9">
        <f t="shared" ref="C3:C10" si="0">B3/99</f>
        <v>0.42424242424242425</v>
      </c>
    </row>
    <row r="4" spans="1:5" x14ac:dyDescent="0.15">
      <c r="A4" s="6" t="s">
        <v>275</v>
      </c>
      <c r="B4">
        <f>6+9+19+11+6+5</f>
        <v>56</v>
      </c>
      <c r="C4" s="9">
        <f t="shared" si="0"/>
        <v>0.56565656565656564</v>
      </c>
    </row>
    <row r="5" spans="1:5" x14ac:dyDescent="0.15">
      <c r="A5" s="6" t="s">
        <v>344</v>
      </c>
      <c r="B5">
        <f>29</f>
        <v>29</v>
      </c>
      <c r="C5" s="9">
        <f t="shared" si="0"/>
        <v>0.29292929292929293</v>
      </c>
    </row>
    <row r="6" spans="1:5" x14ac:dyDescent="0.15">
      <c r="A6" s="6" t="s">
        <v>127</v>
      </c>
      <c r="B6">
        <f>37+17+6</f>
        <v>60</v>
      </c>
      <c r="C6" s="9">
        <f t="shared" si="0"/>
        <v>0.60606060606060608</v>
      </c>
      <c r="E6" s="10"/>
    </row>
    <row r="7" spans="1:5" x14ac:dyDescent="0.15">
      <c r="A7" s="6" t="s">
        <v>345</v>
      </c>
      <c r="B7">
        <f>6</f>
        <v>6</v>
      </c>
      <c r="C7" s="9">
        <f t="shared" si="0"/>
        <v>6.0606060606060608E-2</v>
      </c>
    </row>
    <row r="8" spans="1:5" x14ac:dyDescent="0.15">
      <c r="A8" s="6" t="s">
        <v>346</v>
      </c>
      <c r="B8">
        <f>1+1+4+2+3+3+5</f>
        <v>19</v>
      </c>
      <c r="C8" s="9">
        <f t="shared" si="0"/>
        <v>0.19191919191919191</v>
      </c>
    </row>
    <row r="9" spans="1:5" x14ac:dyDescent="0.15">
      <c r="A9" s="6" t="s">
        <v>393</v>
      </c>
      <c r="B9">
        <v>1</v>
      </c>
      <c r="C9" s="9">
        <f t="shared" si="0"/>
        <v>1.0101010101010102E-2</v>
      </c>
    </row>
    <row r="10" spans="1:5" x14ac:dyDescent="0.15">
      <c r="A10" s="6" t="s">
        <v>347</v>
      </c>
      <c r="B10">
        <v>1</v>
      </c>
      <c r="C10" s="9">
        <f t="shared" si="0"/>
        <v>1.0101010101010102E-2</v>
      </c>
    </row>
    <row r="11" spans="1:5" x14ac:dyDescent="0.15">
      <c r="A11" s="6"/>
      <c r="C11" s="9"/>
    </row>
    <row r="12" spans="1:5" x14ac:dyDescent="0.15">
      <c r="A12" s="6"/>
      <c r="C12" s="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2593A-14C3-4643-B846-27E02B3DC31C}">
  <dimension ref="A1:C8"/>
  <sheetViews>
    <sheetView zoomScale="140" workbookViewId="0">
      <selection activeCell="C4" sqref="C4"/>
    </sheetView>
  </sheetViews>
  <sheetFormatPr baseColWidth="10" defaultRowHeight="13" x14ac:dyDescent="0.15"/>
  <cols>
    <col min="1" max="1" width="41.83203125" customWidth="1"/>
    <col min="2" max="2" width="20.83203125" customWidth="1"/>
    <col min="3" max="3" width="19.33203125" customWidth="1"/>
    <col min="4" max="4" width="33.5" customWidth="1"/>
  </cols>
  <sheetData>
    <row r="1" spans="1:3" x14ac:dyDescent="0.15">
      <c r="A1" s="8" t="s">
        <v>405</v>
      </c>
      <c r="B1" t="s">
        <v>403</v>
      </c>
      <c r="C1" t="s">
        <v>400</v>
      </c>
    </row>
    <row r="2" spans="1:3" x14ac:dyDescent="0.15">
      <c r="A2" s="6" t="s">
        <v>110</v>
      </c>
      <c r="B2">
        <v>33</v>
      </c>
      <c r="C2" s="9">
        <f>33/99</f>
        <v>0.33333333333333331</v>
      </c>
    </row>
    <row r="3" spans="1:3" x14ac:dyDescent="0.15">
      <c r="A3" s="6" t="s">
        <v>68</v>
      </c>
      <c r="B3">
        <f>58+10+3+4</f>
        <v>75</v>
      </c>
      <c r="C3" s="9">
        <f>75/99</f>
        <v>0.75757575757575757</v>
      </c>
    </row>
    <row r="4" spans="1:3" x14ac:dyDescent="0.15">
      <c r="A4" s="6" t="s">
        <v>51</v>
      </c>
      <c r="B4">
        <f>4+2+3+2</f>
        <v>11</v>
      </c>
      <c r="C4" s="9">
        <f>11/99</f>
        <v>0.1111111111111111</v>
      </c>
    </row>
    <row r="5" spans="1:3" x14ac:dyDescent="0.15">
      <c r="A5" t="s">
        <v>357</v>
      </c>
      <c r="B5">
        <f>1+2+3</f>
        <v>6</v>
      </c>
      <c r="C5" s="9">
        <f>6/99</f>
        <v>6.0606060606060608E-2</v>
      </c>
    </row>
    <row r="6" spans="1:3" x14ac:dyDescent="0.15">
      <c r="A6" t="s">
        <v>402</v>
      </c>
      <c r="B6">
        <v>1</v>
      </c>
      <c r="C6" s="9">
        <f>1/99</f>
        <v>1.0101010101010102E-2</v>
      </c>
    </row>
    <row r="7" spans="1:3" x14ac:dyDescent="0.15">
      <c r="A7" t="s">
        <v>184</v>
      </c>
      <c r="B7">
        <f>1+8</f>
        <v>9</v>
      </c>
      <c r="C7" s="9">
        <f>9/99</f>
        <v>9.0909090909090912E-2</v>
      </c>
    </row>
    <row r="8" spans="1:3" x14ac:dyDescent="0.15">
      <c r="C8" s="1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A7B41-9FB0-C547-9EC2-1ECFE5C0E8E3}">
  <dimension ref="A1:B6"/>
  <sheetViews>
    <sheetView zoomScale="150" workbookViewId="0">
      <selection activeCell="A2" sqref="A2"/>
    </sheetView>
  </sheetViews>
  <sheetFormatPr baseColWidth="10" defaultRowHeight="13" x14ac:dyDescent="0.15"/>
  <cols>
    <col min="1" max="1" width="22.6640625" customWidth="1"/>
    <col min="2" max="2" width="18.1640625" customWidth="1"/>
  </cols>
  <sheetData>
    <row r="1" spans="1:2" x14ac:dyDescent="0.15">
      <c r="A1" s="8" t="s">
        <v>424</v>
      </c>
      <c r="B1" s="6" t="s">
        <v>400</v>
      </c>
    </row>
    <row r="2" spans="1:2" x14ac:dyDescent="0.15">
      <c r="A2" s="6" t="s">
        <v>420</v>
      </c>
      <c r="B2" s="19">
        <f>20/99</f>
        <v>0.20202020202020202</v>
      </c>
    </row>
    <row r="3" spans="1:2" x14ac:dyDescent="0.15">
      <c r="A3" s="6" t="s">
        <v>421</v>
      </c>
      <c r="B3" s="19">
        <f>14/99</f>
        <v>0.14141414141414141</v>
      </c>
    </row>
    <row r="4" spans="1:2" x14ac:dyDescent="0.15">
      <c r="A4" s="6" t="s">
        <v>422</v>
      </c>
      <c r="B4" s="19">
        <f>26/99</f>
        <v>0.26262626262626265</v>
      </c>
    </row>
    <row r="5" spans="1:2" x14ac:dyDescent="0.15">
      <c r="A5" s="6" t="s">
        <v>423</v>
      </c>
      <c r="B5" s="19">
        <f>35/99</f>
        <v>0.35353535353535354</v>
      </c>
    </row>
    <row r="6" spans="1:2" x14ac:dyDescent="0.15">
      <c r="A6" s="6" t="s">
        <v>392</v>
      </c>
      <c r="B6" s="19">
        <f>4/99</f>
        <v>4.0404040404040407E-2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6FF01-2AD5-C848-9003-1299FC5F46C0}">
  <dimension ref="A1:C16"/>
  <sheetViews>
    <sheetView zoomScale="137" workbookViewId="0">
      <selection activeCell="C9" sqref="C9"/>
    </sheetView>
  </sheetViews>
  <sheetFormatPr baseColWidth="10" defaultRowHeight="13" x14ac:dyDescent="0.15"/>
  <cols>
    <col min="1" max="1" width="42.1640625" customWidth="1"/>
  </cols>
  <sheetData>
    <row r="1" spans="1:3" x14ac:dyDescent="0.15">
      <c r="A1" s="8" t="s">
        <v>406</v>
      </c>
      <c r="B1" s="6" t="s">
        <v>401</v>
      </c>
      <c r="C1" s="6" t="s">
        <v>400</v>
      </c>
    </row>
    <row r="2" spans="1:3" x14ac:dyDescent="0.15">
      <c r="A2" t="s">
        <v>398</v>
      </c>
      <c r="B2">
        <f>10+1+2+1+1</f>
        <v>15</v>
      </c>
      <c r="C2" s="9">
        <f>B2/99</f>
        <v>0.15151515151515152</v>
      </c>
    </row>
    <row r="3" spans="1:3" x14ac:dyDescent="0.15">
      <c r="A3" s="1" t="s">
        <v>201</v>
      </c>
      <c r="B3">
        <f>36+4</f>
        <v>40</v>
      </c>
      <c r="C3" s="9">
        <f>B3/99</f>
        <v>0.40404040404040403</v>
      </c>
    </row>
    <row r="4" spans="1:3" x14ac:dyDescent="0.15">
      <c r="A4" s="6" t="s">
        <v>131</v>
      </c>
      <c r="B4">
        <f>6+3</f>
        <v>9</v>
      </c>
      <c r="C4" s="9">
        <f t="shared" ref="C4:C16" si="0">B4/99</f>
        <v>9.0909090909090912E-2</v>
      </c>
    </row>
    <row r="5" spans="1:3" x14ac:dyDescent="0.15">
      <c r="A5" s="6" t="s">
        <v>395</v>
      </c>
      <c r="B5">
        <f>3+2+3+2+1+1+1</f>
        <v>13</v>
      </c>
      <c r="C5" s="9">
        <f t="shared" si="0"/>
        <v>0.13131313131313133</v>
      </c>
    </row>
    <row r="6" spans="1:3" x14ac:dyDescent="0.15">
      <c r="A6" s="1" t="s">
        <v>245</v>
      </c>
      <c r="B6">
        <f>2+6+3+11+7+1</f>
        <v>30</v>
      </c>
      <c r="C6" s="9">
        <f t="shared" si="0"/>
        <v>0.30303030303030304</v>
      </c>
    </row>
    <row r="7" spans="1:3" x14ac:dyDescent="0.15">
      <c r="A7" s="1" t="s">
        <v>255</v>
      </c>
      <c r="B7">
        <f>4+1+4+2+6+4+1</f>
        <v>22</v>
      </c>
      <c r="C7" s="9">
        <f t="shared" si="0"/>
        <v>0.22222222222222221</v>
      </c>
    </row>
    <row r="8" spans="1:3" x14ac:dyDescent="0.15">
      <c r="A8" s="1" t="s">
        <v>220</v>
      </c>
      <c r="B8">
        <f>2+4+1+2+2+4+1+5+3+1</f>
        <v>25</v>
      </c>
      <c r="C8" s="9">
        <f t="shared" si="0"/>
        <v>0.25252525252525254</v>
      </c>
    </row>
    <row r="9" spans="1:3" x14ac:dyDescent="0.15">
      <c r="A9" s="1" t="s">
        <v>397</v>
      </c>
      <c r="B9">
        <f>1+6+4+5+3+3+4+3+1</f>
        <v>30</v>
      </c>
      <c r="C9" s="9">
        <f t="shared" si="0"/>
        <v>0.30303030303030304</v>
      </c>
    </row>
    <row r="10" spans="1:3" x14ac:dyDescent="0.15">
      <c r="A10" s="6" t="s">
        <v>396</v>
      </c>
      <c r="B10">
        <f>6+16+9+2</f>
        <v>33</v>
      </c>
      <c r="C10" s="9">
        <f t="shared" si="0"/>
        <v>0.33333333333333331</v>
      </c>
    </row>
    <row r="11" spans="1:3" x14ac:dyDescent="0.15">
      <c r="A11" s="1" t="s">
        <v>394</v>
      </c>
      <c r="B11">
        <f>2+3+6+2+5+3+1</f>
        <v>22</v>
      </c>
      <c r="C11" s="9">
        <f t="shared" si="0"/>
        <v>0.22222222222222221</v>
      </c>
    </row>
    <row r="12" spans="1:3" x14ac:dyDescent="0.15">
      <c r="A12" s="6" t="s">
        <v>213</v>
      </c>
      <c r="B12">
        <v>45</v>
      </c>
      <c r="C12" s="9">
        <f t="shared" si="0"/>
        <v>0.45454545454545453</v>
      </c>
    </row>
    <row r="13" spans="1:3" x14ac:dyDescent="0.15">
      <c r="A13" s="1" t="s">
        <v>104</v>
      </c>
      <c r="B13">
        <f>4+2+1+6+5+3+5+2+5+1+2+3+1</f>
        <v>40</v>
      </c>
      <c r="C13" s="9">
        <f t="shared" si="0"/>
        <v>0.40404040404040403</v>
      </c>
    </row>
    <row r="14" spans="1:3" x14ac:dyDescent="0.15">
      <c r="A14" s="6" t="s">
        <v>374</v>
      </c>
      <c r="B14">
        <f>6+8+3</f>
        <v>17</v>
      </c>
      <c r="C14" s="9">
        <f t="shared" si="0"/>
        <v>0.17171717171717171</v>
      </c>
    </row>
    <row r="15" spans="1:3" x14ac:dyDescent="0.15">
      <c r="A15" s="1" t="s">
        <v>109</v>
      </c>
      <c r="B15">
        <v>26</v>
      </c>
      <c r="C15" s="9">
        <f t="shared" si="0"/>
        <v>0.26262626262626265</v>
      </c>
    </row>
    <row r="16" spans="1:3" x14ac:dyDescent="0.15">
      <c r="A16" s="1" t="s">
        <v>304</v>
      </c>
      <c r="B16">
        <f>3+4+5+4+5+3+5+3+1</f>
        <v>33</v>
      </c>
      <c r="C16" s="9">
        <f t="shared" si="0"/>
        <v>0.33333333333333331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992AF-0CF1-214E-9CBB-65805A1390B2}">
  <dimension ref="A1:C9"/>
  <sheetViews>
    <sheetView zoomScale="131" workbookViewId="0">
      <selection activeCell="C36" sqref="C36"/>
    </sheetView>
  </sheetViews>
  <sheetFormatPr baseColWidth="10" defaultRowHeight="13" x14ac:dyDescent="0.15"/>
  <cols>
    <col min="1" max="1" width="53.33203125" customWidth="1"/>
    <col min="2" max="2" width="16.83203125" style="12" customWidth="1"/>
    <col min="3" max="3" width="16" style="12" customWidth="1"/>
  </cols>
  <sheetData>
    <row r="1" spans="1:3" x14ac:dyDescent="0.15">
      <c r="A1" s="8" t="s">
        <v>407</v>
      </c>
      <c r="B1" s="16" t="s">
        <v>401</v>
      </c>
      <c r="C1" s="16" t="s">
        <v>400</v>
      </c>
    </row>
    <row r="2" spans="1:3" x14ac:dyDescent="0.15">
      <c r="A2" s="1" t="s">
        <v>34</v>
      </c>
      <c r="B2" s="13">
        <v>31</v>
      </c>
      <c r="C2" s="11">
        <f t="shared" ref="C2:C9" si="0">B2/49</f>
        <v>0.63265306122448983</v>
      </c>
    </row>
    <row r="3" spans="1:3" x14ac:dyDescent="0.15">
      <c r="A3" s="6" t="s">
        <v>322</v>
      </c>
      <c r="B3" s="14">
        <v>5</v>
      </c>
      <c r="C3" s="11">
        <f t="shared" si="0"/>
        <v>0.10204081632653061</v>
      </c>
    </row>
    <row r="4" spans="1:3" x14ac:dyDescent="0.15">
      <c r="A4" s="6" t="s">
        <v>321</v>
      </c>
      <c r="B4" s="14">
        <v>10</v>
      </c>
      <c r="C4" s="11">
        <f t="shared" si="0"/>
        <v>0.20408163265306123</v>
      </c>
    </row>
    <row r="5" spans="1:3" x14ac:dyDescent="0.15">
      <c r="A5" s="5" t="s">
        <v>323</v>
      </c>
      <c r="B5" s="15">
        <v>2</v>
      </c>
      <c r="C5" s="11">
        <f t="shared" si="0"/>
        <v>4.0816326530612242E-2</v>
      </c>
    </row>
    <row r="6" spans="1:3" x14ac:dyDescent="0.15">
      <c r="A6" s="1" t="s">
        <v>107</v>
      </c>
      <c r="B6" s="13">
        <v>19</v>
      </c>
      <c r="C6" s="11">
        <f t="shared" si="0"/>
        <v>0.38775510204081631</v>
      </c>
    </row>
    <row r="7" spans="1:3" x14ac:dyDescent="0.15">
      <c r="A7" s="5" t="s">
        <v>188</v>
      </c>
      <c r="B7" s="15">
        <v>2</v>
      </c>
      <c r="C7" s="11">
        <f t="shared" si="0"/>
        <v>4.0816326530612242E-2</v>
      </c>
    </row>
    <row r="8" spans="1:3" x14ac:dyDescent="0.15">
      <c r="A8" s="6" t="s">
        <v>399</v>
      </c>
      <c r="B8" s="12">
        <v>2</v>
      </c>
      <c r="C8" s="11">
        <f t="shared" si="0"/>
        <v>4.0816326530612242E-2</v>
      </c>
    </row>
    <row r="9" spans="1:3" x14ac:dyDescent="0.15">
      <c r="A9" s="6" t="s">
        <v>348</v>
      </c>
      <c r="B9" s="12">
        <v>1</v>
      </c>
      <c r="C9" s="11">
        <f t="shared" si="0"/>
        <v>2.0408163265306121E-2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7</vt:i4>
      </vt:variant>
    </vt:vector>
  </HeadingPairs>
  <TitlesOfParts>
    <vt:vector size="7" baseType="lpstr">
      <vt:lpstr>Respuestas del form usuarios</vt:lpstr>
      <vt:lpstr>Generalidades</vt:lpstr>
      <vt:lpstr>Motivos de viaje</vt:lpstr>
      <vt:lpstr>Cómo se enteran del servicio</vt:lpstr>
      <vt:lpstr>Acceso al servicio</vt:lpstr>
      <vt:lpstr>Motivos uso tuk tuk</vt:lpstr>
      <vt:lpstr>Motivos no uso tuk tuk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2023-04-28T00:30:29Z</dcterms:modified>
</cp:coreProperties>
</file>