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07"/>
  <workbookPr/>
  <mc:AlternateContent xmlns:mc="http://schemas.openxmlformats.org/markup-compatibility/2006">
    <mc:Choice Requires="x15">
      <x15ac:absPath xmlns:x15ac="http://schemas.microsoft.com/office/spreadsheetml/2010/11/ac" url="/Users/adrianaquesadavalverde/Documents/"/>
    </mc:Choice>
  </mc:AlternateContent>
  <xr:revisionPtr revIDLastSave="0" documentId="13_ncr:1_{53E22B2F-5270-C343-AE67-8718940DB04B}" xr6:coauthVersionLast="47" xr6:coauthVersionMax="47" xr10:uidLastSave="{00000000-0000-0000-0000-000000000000}"/>
  <bookViews>
    <workbookView xWindow="0" yWindow="500" windowWidth="28800" windowHeight="17500" xr2:uid="{00000000-000D-0000-FFFF-FFFF00000000}"/>
  </bookViews>
  <sheets>
    <sheet name="Form Responses 1" sheetId="1" r:id="rId1"/>
    <sheet name="tipos de viaje" sheetId="2" r:id="rId2"/>
    <sheet name="se enteró" sheetId="9" r:id="rId3"/>
    <sheet name="Hoja2" sheetId="3" r:id="rId4"/>
    <sheet name="No usa tuk tuk" sheetId="4" r:id="rId5"/>
    <sheet name="porqué no" sheetId="8" r:id="rId6"/>
    <sheet name="Hoja3" sheetId="5" r:id="rId7"/>
    <sheet name="desglose porque si" sheetId="6" r:id="rId8"/>
    <sheet name="porque sí" sheetId="7" r:id="rId9"/>
    <sheet name="calificaciones" sheetId="10" r:id="rId10"/>
  </sheets>
  <definedNames>
    <definedName name="_xlnm._FilterDatabase" localSheetId="7" hidden="1">'desglose porque si'!$D$1:$Q$100</definedName>
    <definedName name="_xlnm._FilterDatabase" localSheetId="0" hidden="1">'Form Responses 1'!$B$1:$X$149</definedName>
    <definedName name="_xlnm._FilterDatabase" localSheetId="3" hidden="1">Hoja2!$A$1:$L$149</definedName>
    <definedName name="_xlnm._FilterDatabase" localSheetId="4" hidden="1">'No usa tuk tuk'!$B$1:$K$149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 i="7" l="1"/>
  <c r="C7" i="9"/>
  <c r="C6" i="9"/>
  <c r="C5" i="9"/>
  <c r="C4" i="9"/>
  <c r="C3" i="9"/>
  <c r="C2" i="9"/>
  <c r="B102" i="10"/>
  <c r="C102" i="10"/>
  <c r="D102" i="10"/>
  <c r="A102" i="10"/>
  <c r="B4" i="9"/>
  <c r="B3" i="9"/>
  <c r="B5" i="9"/>
  <c r="B7" i="9"/>
  <c r="B14" i="5" l="1"/>
  <c r="B11" i="5"/>
  <c r="C7" i="8"/>
  <c r="C6" i="8"/>
  <c r="C5" i="8"/>
  <c r="C4" i="8"/>
  <c r="C3" i="8"/>
  <c r="C2" i="8"/>
  <c r="C9" i="8"/>
  <c r="C8" i="8"/>
  <c r="C4" i="5"/>
  <c r="C3" i="5"/>
  <c r="C2" i="5"/>
  <c r="C114" i="6"/>
  <c r="B2" i="7"/>
  <c r="C2" i="7" s="1"/>
  <c r="C12" i="7"/>
  <c r="C15" i="7"/>
  <c r="B13" i="7"/>
  <c r="C13" i="7" s="1"/>
  <c r="B8" i="7"/>
  <c r="C8" i="7" s="1"/>
  <c r="B9" i="7"/>
  <c r="C9" i="7" s="1"/>
  <c r="B16" i="7"/>
  <c r="C16" i="7" s="1"/>
  <c r="B5" i="7"/>
  <c r="C5" i="7" s="1"/>
  <c r="B11" i="7"/>
  <c r="C11" i="7" s="1"/>
  <c r="B7" i="7"/>
  <c r="C7" i="7" s="1"/>
  <c r="B6" i="7"/>
  <c r="C6" i="7" s="1"/>
  <c r="B10" i="7"/>
  <c r="C10" i="7" s="1"/>
  <c r="B14" i="7"/>
  <c r="C14" i="7" s="1"/>
  <c r="B4" i="7"/>
  <c r="C4" i="7" s="1"/>
  <c r="B3" i="7"/>
  <c r="B4" i="2"/>
  <c r="C4" i="2" s="1"/>
  <c r="C9" i="2"/>
  <c r="C10" i="2"/>
  <c r="C2" i="2"/>
  <c r="B8" i="2"/>
  <c r="C8" i="2" s="1"/>
  <c r="B3" i="2"/>
  <c r="C3" i="2" s="1"/>
  <c r="B2" i="2"/>
  <c r="B6" i="2"/>
  <c r="C6" i="2" s="1"/>
  <c r="B7" i="2"/>
  <c r="C7" i="2" s="1"/>
  <c r="B5" i="2"/>
  <c r="C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X54" authorId="0" shapeId="0" xr:uid="{00000000-0006-0000-0000-000001000000}">
      <text>
        <r>
          <rPr>
            <sz val="10"/>
            <color rgb="FF000000"/>
            <rFont val="Arial"/>
            <family val="2"/>
          </rPr>
          <t>Responder updated this value.</t>
        </r>
      </text>
    </comment>
  </commentList>
</comments>
</file>

<file path=xl/sharedStrings.xml><?xml version="1.0" encoding="utf-8"?>
<sst xmlns="http://schemas.openxmlformats.org/spreadsheetml/2006/main" count="3985" uniqueCount="467">
  <si>
    <t>Timestamp</t>
  </si>
  <si>
    <t>1. ¿A cuál rango de edad pertence?</t>
  </si>
  <si>
    <t>2. ¿Con cuál género se identifica?</t>
  </si>
  <si>
    <t>3. ¿Según su raza, idioma o cultura, cómo se identifica?</t>
  </si>
  <si>
    <t>4. Su presencia en Puerto Viejo se debe a:</t>
  </si>
  <si>
    <t>5. Cuál es el medio de transporte principal que utiliza para movilizarse en Puerto Viejo</t>
  </si>
  <si>
    <t>6. ¿Ha usado tuk-tuks para movilizarse en Puerto Viejo?
Los tuk tuk son vehículos de tres ruedas tipo motocicleta como los que se pueden visualizar en la siguiente fotografía:</t>
  </si>
  <si>
    <t>7. Indique por qué no ha usado los servicios de tuk tuks</t>
  </si>
  <si>
    <t>8.  ¿Tiene algún otro comentario sobre su percepción u opinión sobre los servicios de tuk tuk en Puerto Viejo y alrededores que le gustaría compartir con nosotros?</t>
  </si>
  <si>
    <t xml:space="preserve">7. ¿Para qué tipo de viajes ha utilizado el servicio de tuk-tuk? </t>
  </si>
  <si>
    <t>8. ¿Con qué frecuencia usa el tuk tuk como medio de transporte?</t>
  </si>
  <si>
    <t xml:space="preserve">9. ¿Aproximadamente cuánto duró o duran sus viajes en tuk tuk? </t>
  </si>
  <si>
    <t>10. ¿Por qué decide utilizar este medio de transporte?</t>
  </si>
  <si>
    <t>11. ¿Cómo se enteró del servicio?</t>
  </si>
  <si>
    <t>12. ¿Cómo accedió al servicio?</t>
  </si>
  <si>
    <t>13. ¿Cuánto pagó o paga usualmente por el servicio?</t>
  </si>
  <si>
    <t>14. ¿Cómo supo sobre la tarifa a pagar?</t>
  </si>
  <si>
    <t>15. ¿Cómo pagó por el servicio?</t>
  </si>
  <si>
    <t>16. ¿Cómo calificaría su experiencia general viajando en tuk-tuk?</t>
  </si>
  <si>
    <t>17. Al usar los tuk tuks se sintió:</t>
  </si>
  <si>
    <t>18. Considera que el precio que pagó por el servicio es:</t>
  </si>
  <si>
    <t>19. El trato que recibió por parte de los conductores fue:</t>
  </si>
  <si>
    <t>20. ¿Tiene algún otro comentario sobre su experiencia al utilizar este medio de transporte que quiera compartir con nosotros?</t>
  </si>
  <si>
    <t>35 - 44</t>
  </si>
  <si>
    <t>Mujer</t>
  </si>
  <si>
    <t>Latino/a/e</t>
  </si>
  <si>
    <t>Vivo aquí y soy costarricense</t>
  </si>
  <si>
    <t>Carro propio/familiar</t>
  </si>
  <si>
    <t>No</t>
  </si>
  <si>
    <t xml:space="preserve">No sabía que existen </t>
  </si>
  <si>
    <t>45 - 54</t>
  </si>
  <si>
    <t>Hombre</t>
  </si>
  <si>
    <t xml:space="preserve">China </t>
  </si>
  <si>
    <t>Visito por trabajo, comercio o negocios</t>
  </si>
  <si>
    <t>No tengo necesidad de hacerlo / Tengo otras formas de movilizarme</t>
  </si>
  <si>
    <t xml:space="preserve">No </t>
  </si>
  <si>
    <t>Más de 64</t>
  </si>
  <si>
    <t>Soy turista</t>
  </si>
  <si>
    <t>Sí</t>
  </si>
  <si>
    <t>Ir o volver de la playa, Llegar a su lugar de estadía (hotel, hostel, casa…), Ver amigos, ir a un bar o restaurante</t>
  </si>
  <si>
    <t>Varias veces a la semana</t>
  </si>
  <si>
    <t>10-15min</t>
  </si>
  <si>
    <t>Para recorrer distancias cortas, Por su flexibilidad de horarios, Porque son convenientes para el clima de Puerto Viejo, Porque es divertido trasladarse en ellos</t>
  </si>
  <si>
    <t>Recomendación de otra persona, Al encontrarlo sobre la vía pública</t>
  </si>
  <si>
    <t>Cocles a Puerto Viejo creo q 2500, Cocles al Hotel creo q 1500 Puerto Viejo al Hotel</t>
  </si>
  <si>
    <t>El conductor me la informó al inicio del viaje</t>
  </si>
  <si>
    <t>Creo q deben controlar este servicio, registrar a las personas q brindan el servicio, q tengan un permiso y q los vehículos en estén en buenas condiciones</t>
  </si>
  <si>
    <t>Tuk tuk</t>
  </si>
  <si>
    <t>Ir o volver de la playa, Llegar a su lugar de estadía (hotel, hostel, casa…)</t>
  </si>
  <si>
    <t>Solo lo he usado 1 vez</t>
  </si>
  <si>
    <t xml:space="preserve">Es la única opción para mí, Porque es conveniente, Porque es confiable, Porque son convenientes para el clima de Puerto Viejo, Porque es divertido trasladarse en ellos, No me da Covid </t>
  </si>
  <si>
    <t>Recomendación del lugar de estadía o un restaurante</t>
  </si>
  <si>
    <t>Lo solicité por WhatsApp</t>
  </si>
  <si>
    <t xml:space="preserve">Me estafó el muchacho, pero como era seguro no me importó. Lo necesitaba para volver sola de una boda, llamarlo y que llegara. </t>
  </si>
  <si>
    <t>El conductor me la informó al finalizar el viaje</t>
  </si>
  <si>
    <t>Efectivo en el tuk tuk</t>
  </si>
  <si>
    <t>25 - 34</t>
  </si>
  <si>
    <t>Bicicleta</t>
  </si>
  <si>
    <t>Ir al trabajo, Hacer compras o diligencias, Ir o volver de la playa, Ver amigos, ir a un bar o restaurante</t>
  </si>
  <si>
    <t>Varias veces al mes</t>
  </si>
  <si>
    <t>1-5 min</t>
  </si>
  <si>
    <t>Porque es conveniente, Porque es confiable, Por costumbre, Porque son bonitos y atractivos, Porque es divertido trasladarse en ellos</t>
  </si>
  <si>
    <t>Recomendación de otra persona, Anuncio o carteles en la zona, Recomendación del lugar de estadía o un restaurante, Al encontrarlo sobre la vía pública</t>
  </si>
  <si>
    <t>Lo solicité por llamada</t>
  </si>
  <si>
    <t xml:space="preserve">Walter y Fabián son super confiables. Y a los que ellos manden igualmente </t>
  </si>
  <si>
    <t>Afrodescendiente</t>
  </si>
  <si>
    <t>5-10min</t>
  </si>
  <si>
    <t>Para recorrer distancias cortas, Porque es ágil, Porque son bonitos y atractivos, Porque es divertido trasladarse en ellos</t>
  </si>
  <si>
    <t>Al encontrarlo sobre la vía pública</t>
  </si>
  <si>
    <t>Lo tomé en un sitio donde estaba estacionado</t>
  </si>
  <si>
    <t>Para recorrer distancias cortas, Porque es cómodo, Porque es conveniente, Porque es confiable, Porque son convenientes para el clima de Puerto Viejo, Porque es ágil, Porque es divertido trasladarse en ellos</t>
  </si>
  <si>
    <t>Lo paré en la orilla de la calle</t>
  </si>
  <si>
    <t>No tengo necesidad de hacerlo / Tengo otras formas de movilizarme, No he tenido oportunidad</t>
  </si>
  <si>
    <t>Deberian hacer mas publicidad</t>
  </si>
  <si>
    <t>55 - 64</t>
  </si>
  <si>
    <t xml:space="preserve">Bici eléctrica </t>
  </si>
  <si>
    <t>Hacer compras o diligencias, Ver amigos, ir a un bar o restaurante, Para hacer un envío o recoger un paquete (tipo mensajería)</t>
  </si>
  <si>
    <t>Ocasionalmente, 1 vez al mes o menos</t>
  </si>
  <si>
    <t>Más de 15 min</t>
  </si>
  <si>
    <t>Para recorrer distancias cortas, Porque es seguro, Porque es cómodo, Porque es conveniente, Porque es barato, Porque son bonitos y atractivos, Porque es divertido trasladarse en ellos</t>
  </si>
  <si>
    <t xml:space="preserve">Todas las opciones </t>
  </si>
  <si>
    <t>4000 entre Playa Chiquita y PV</t>
  </si>
  <si>
    <t>Algunos conducen como locos y ponen en peligro a ciclistas y peatones.</t>
  </si>
  <si>
    <t>Caminar</t>
  </si>
  <si>
    <t>Para recorrer distancias cortas, Porque es cómodo, Porque es conveniente, Por su flexibilidad de horarios, Porque son convenientes para el clima de Puerto Viejo, Porque son bonitos y atractivos, Porque es divertido trasladarse en ellos</t>
  </si>
  <si>
    <t>3000, del centro de puerto viejo al hotel le cameleon</t>
  </si>
  <si>
    <t>SINPE Móvil al conductor</t>
  </si>
  <si>
    <t>Me sentí segura porque viajé con alguien más, tal ve no hubiese sentido igual si fuera sola</t>
  </si>
  <si>
    <t xml:space="preserve">Es un servicio muy bonito pero en este momento inseguro </t>
  </si>
  <si>
    <t>Mestizo/a/e</t>
  </si>
  <si>
    <t>Para recorrer distancias cortas, Porque es cómodo, Porque es conveniente, Por su flexibilidad de horarios, Por su flexibilidad en rutas, Porque es confiable, Porque son convenientes para el clima de Puerto Viejo, Porque es barato, Porque es ágil</t>
  </si>
  <si>
    <t xml:space="preserve">4000 por ir de PV a hospedajes en Punta Uva </t>
  </si>
  <si>
    <t>Son muy útiles. Los usaba para desplazarme porque son más baratos que los taxis y funcionan bien para trasladarse dos personas con maletas pequeñas</t>
  </si>
  <si>
    <t>18 - 24</t>
  </si>
  <si>
    <t xml:space="preserve">Ir al trabajo, Hacer compras o diligencias, Para los clientes </t>
  </si>
  <si>
    <t>Para recorrer distancias cortas, Porque es cómodo, Porque es conveniente, Porque es barato, Porque es divertido trasladarse en ellos</t>
  </si>
  <si>
    <t xml:space="preserve">Conozco a los conductores </t>
  </si>
  <si>
    <t>3 mil, puerto -chiquita</t>
  </si>
  <si>
    <t>Yo no he usado los tuk tuk de la cooperativa , tengo un listado de conductores de confianza y ese es el que uso y recomiendo a mis clientes , les recomiendo unirse con el gremio más viejo de puerto viejo , Antonio (perla) fue el primero.</t>
  </si>
  <si>
    <t>Hacer compras o diligencias, Ir o volver de la playa</t>
  </si>
  <si>
    <t>Para recorrer distancias largas, Porque tienen mayor capacidad de carga</t>
  </si>
  <si>
    <t xml:space="preserve">No recuerdo </t>
  </si>
  <si>
    <t>Ir o volver de la playa</t>
  </si>
  <si>
    <t>1 vez a la semana</t>
  </si>
  <si>
    <t>Porque es divertido trasladarse en ellos</t>
  </si>
  <si>
    <t>.</t>
  </si>
  <si>
    <t xml:space="preserve">Me parece un medio de transporte muy conveniente. Los he utilizado en otros países y son cómodos y frescos para el clima. </t>
  </si>
  <si>
    <t>No considero que sean seguros</t>
  </si>
  <si>
    <t>Vivo aquí pero soy de otro país</t>
  </si>
  <si>
    <t>Porque son bonitos y atractivos</t>
  </si>
  <si>
    <t>Recomendación de otra persona</t>
  </si>
  <si>
    <t xml:space="preserve">2 mil cólones </t>
  </si>
  <si>
    <t xml:space="preserve">Sería ideal tener una red de tuk tuk manejados por mujeres que lleven y traigan a otras mujeres que anden solas. </t>
  </si>
  <si>
    <t>Ir al trabajo, Ir a estudiar, Hacer compras o diligencias, Ir o volver de la playa,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</si>
  <si>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</si>
  <si>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Anuncio o carteles en la zona, Recomendación del lugar de estadía o un restaurante, Al encontrarlo sobre la vía pública</t>
  </si>
  <si>
    <t>Les dejo el beneficio dela duda</t>
  </si>
  <si>
    <t>No tengo necesidad de hacerlo / Tengo otras formas de movilizarme, No considero que sean seguros</t>
  </si>
  <si>
    <t xml:space="preserve">Me parece que van muy rápido cuando no hay presas </t>
  </si>
  <si>
    <t>Ir al trabajo, Hacer compras o diligencias, Ir o volver de la playa,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</si>
  <si>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 costumbre, Porque son convenientes para el clima de Puerto Viejo, Porque es barato, Porque es ágil, Porque son bonitos y atractivos, Porque es divertido trasladarse en ellos</t>
  </si>
  <si>
    <t>Recomendación de otra persona, Recomendación del lugar de estadía o un restaurante</t>
  </si>
  <si>
    <t>Ojalá los dejen trabajar sin que el tránsito los moleste, por que cuando el tránsito entra nos los dejan trabajar y no hay servicio de transporte en puerto viejo mientras este el tránsito en la zona</t>
  </si>
  <si>
    <t>Porque es cómodo,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</si>
  <si>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Anuncio o carteles en la zona, Al encontrarlo sobre la vía pública</t>
  </si>
  <si>
    <t>Aproximandamente 3000 colones del centro a Cocles</t>
  </si>
  <si>
    <t>Blanco/a/e</t>
  </si>
  <si>
    <t>Hacer compras o diligencias</t>
  </si>
  <si>
    <t>Es la única opción para mí, Para recorrer distancias cortas, Porque es conveniente</t>
  </si>
  <si>
    <t>PV centro a Playa Chiquita 3-4mil colones</t>
  </si>
  <si>
    <t xml:space="preserve">Hay muchos tuk tuks. Algunos son de confianza y cobran lo Justo. Sin embargo la gran mayoría son alquilados por días o semanas y tienen un precio muy caro y manejan de manera bastante peligrosa. Ya se han volcado algunos. </t>
  </si>
  <si>
    <t>Para recorrer distancias largas</t>
  </si>
  <si>
    <t>HONE CRECK a puerto viejo 5000</t>
  </si>
  <si>
    <t xml:space="preserve">No todos son malos conductores </t>
  </si>
  <si>
    <t>Hacer compras o diligencias, Llegar a su lugar de estadía (hotel, hostel, casa…), Ver amigos, ir a un bar o restaurante</t>
  </si>
  <si>
    <t>Para recorrer distancias cortas, Porque es conveniente, Porque es barato</t>
  </si>
  <si>
    <t xml:space="preserve">4000 puerto-playa chiquita </t>
  </si>
  <si>
    <t>Taxi "pirata" o informal</t>
  </si>
  <si>
    <t>Ir al trabajo, Ver amigos, ir a un bar o restaurante</t>
  </si>
  <si>
    <t>Es la única opción para mí</t>
  </si>
  <si>
    <t xml:space="preserve">Algunos roban,una vez pedí uno de Puerto centro a la ferretería San Francisco , querían cobrar 5mil, después de eso no uso esos transporte </t>
  </si>
  <si>
    <t xml:space="preserve">Algunos se abusan con los precios, deberán tener un control en eso
Porque eso afecta los otros transporte </t>
  </si>
  <si>
    <t>Hacer compras o diligencias, Llegar a su lugar de estadía (hotel, hostel, casa…), Ver amigos, ir a un bar o restaurante, Para hacer un envío o recoger un paquete (tipo mensajería)</t>
  </si>
  <si>
    <t>Porque es seguro, Porque es cómodo, Porque es conveniente, Por su flexibilidad de horarios, Por su flexibilidad en rutas, Porque es confiable, Porque son convenientes para el clima de Puerto Viejo, Porque es barato, Porque es ágil</t>
  </si>
  <si>
    <t>3 mil pp</t>
  </si>
  <si>
    <t>Es la única opción para mí, Para recorrer distancias cortas, Porque es seguro, Porque es cómodo, Por su flexibilidad de horarios, Por su flexibilidad en rutas, Porque es confiable, Porque son convenientes para el clima de Puerto Viejo, Porque es barato, Porque es ágil, Porque son bonitos y atractivos, Porque es divertido trasladarse en ellos</t>
  </si>
  <si>
    <t>Recomendación de otra persona, Redes sociales, Al encontrarlo sobre la vía pública</t>
  </si>
  <si>
    <t>3000 cocles</t>
  </si>
  <si>
    <t>Creo que antes de impulsar los tuks tuks se debería promover más las bicicletas que son un medio de transporte más consolidado y lleva años en el lugar y en la provincia de Limón en general</t>
  </si>
  <si>
    <t>Porque es cómodo, Por su flexibilidad de horarios, Por su flexibilidad en rutas, Porque es confiable, Por costumbre, Porque son convenientes para el clima de Puerto Viejo, Porque es barato, Porque es ágil, Porque es divertido trasladarse en ellos</t>
  </si>
  <si>
    <t>Recomendación de otra persona, Redes sociales, Tengo mi propio tuk tuk</t>
  </si>
  <si>
    <t>PV-Cahuita</t>
  </si>
  <si>
    <t>No los he visto</t>
  </si>
  <si>
    <t>Hacer compras o diligencias, Llegar a su lugar de estadía (hotel, hostel, casa…)</t>
  </si>
  <si>
    <t>₡4000</t>
  </si>
  <si>
    <t xml:space="preserve">No soy una usuaria activa, pero definitivamente puedo decir que es sumamente importante regularizar con la ley los tuk tuks ya que cuando hay tránsitos, no pueden trabajar y la gente se queda prácticamente sin opciones de transporte </t>
  </si>
  <si>
    <t>Me parece un medio de transporte apto y practico para los que viven ahi, y turistas internacionales</t>
  </si>
  <si>
    <t>Taxi Rojo</t>
  </si>
  <si>
    <t>No considero que sean seguros, Son muy caros, Me preocupa que no estén regulados</t>
  </si>
  <si>
    <t xml:space="preserve">Deberían de apoyar al transporte legal en lugar de estar buscando formas de defender a esos maliantes drogadictos y violadores </t>
  </si>
  <si>
    <t>Moto propia/familiar</t>
  </si>
  <si>
    <t>Ir al trabajo, Hacer compras o diligencias, Ir o volver de la playa</t>
  </si>
  <si>
    <t>Porque es barato, Porque es ágil</t>
  </si>
  <si>
    <t>Hacer compras o diligencias, Ir o volver de la playa, Para hacer un envío o recoger un paquete (tipo mensajería)</t>
  </si>
  <si>
    <t>Para recorrer distancias cortas, Porque es conveniente</t>
  </si>
  <si>
    <t>Mejor sistema de organización de las personas autorizadas para realizar transporte. Más seguridad para las mujeres. Credenciales visibles de los chóferes.</t>
  </si>
  <si>
    <t>Llegar a su lugar de estadía (hotel, hostel, casa…)</t>
  </si>
  <si>
    <t>Porque es conveniente, Porque son convenientes para el clima de Puerto Viejo, Porque es barato, Porque es divertido trasladarse en ellos</t>
  </si>
  <si>
    <t xml:space="preserve">2.000 del centro de PV a Selina </t>
  </si>
  <si>
    <t>No tengo necesidad de hacerlo / Tengo otras formas de movilizarme, No considero que sean seguros, Me preocupa que no estén regulados</t>
  </si>
  <si>
    <t xml:space="preserve">Desconozco si los conductores tienen licencia </t>
  </si>
  <si>
    <t>Para recorrer distancias cortas, Porque es ágil, Porque son bonitos y atractivos</t>
  </si>
  <si>
    <t>Tres mil</t>
  </si>
  <si>
    <t xml:space="preserve">Para recorrer distancias cortas, Porque es cómodo, Porque es conveniente, Por su flexibilidad de horarios, Por su flexibilidad en rutas, Por costumbre, Porque son convenientes para el clima de Puerto Viejo, Porque es barato, Porque es ágil, Porque son bonitos y atractivos, Porque es divertido trasladarse en ellos, No son seguros ni confiables pero soy dueño de 4 Tuk Tuk y como negocio es perfecto </t>
  </si>
  <si>
    <t xml:space="preserve">Soy dueño de una flotilla de Tuk Tuk y me gustaría saber o concoer un poco más sobre cuál es el fin de esta iniciativa, fernancastro18@gmail.com si pudieran contactarme por correo para saber más se lo agradecería </t>
  </si>
  <si>
    <t>Ir al trabajo, Hacer compras o diligencias, Ver amigos, ir a un bar o restaurante</t>
  </si>
  <si>
    <t>Porque es conveniente, Porque es confiable, Porque es barato, Porque es ágil</t>
  </si>
  <si>
    <t>De Home Creek a puerto viejo, por la Tarifa de 3.000</t>
  </si>
  <si>
    <t xml:space="preserve">Deberíamos apoyar más a los tuk tuk brinda un excelente servicio precios muy accesibles y te movilizas a cualquier lado, hay algunos piratas que por llevarte 500 metros te cobran hasta mil colones, definitivamente prefiero y apoyo a los tuk tuk </t>
  </si>
  <si>
    <t>Es la única opción para mí, Porque es seguro, Porque es cómodo, Porque es confiable, Porque son bonitos y atractivos</t>
  </si>
  <si>
    <t xml:space="preserve">Desde puerto viejo hasta playa chiquita 4,000 </t>
  </si>
  <si>
    <t>Es muy bueno el servicio, muy amables los conductores y muy lindo andar en tuk tuk</t>
  </si>
  <si>
    <t>Hacer compras o diligencias, Ir o volver de la playa, Llegar a su lugar de estadía (hotel, hostel, casa…), Ver amigos, ir a un bar o restaurante</t>
  </si>
  <si>
    <t>Para recorrer distancias largas, Porque es seguro, Porque es cómodo, Porque es conveniente, Por su flexibilidad de horarios, Por su flexibilidad en rutas, Porque es confiable, Porque son convenientes para el clima de Puerto Viejo, Porque es barato, Porque es ágil, Porque son bonitos y atractivos, Porque es divertido trasladarse en ellos</t>
  </si>
  <si>
    <t>Redes sociales</t>
  </si>
  <si>
    <t>Hone creek a Manzanillo 8000 colones.</t>
  </si>
  <si>
    <t>Son seguros, confiables y una experiencia inolvidable. Disfrutas la vista, el olor al mar , el viento sobre ti, relax completo.</t>
  </si>
  <si>
    <t xml:space="preserve">Son necesarios, una solución a un problema pero probablemente falta información sobre tarifas, distancias, seguridad, etc. Puerto viejo presenta un problema enorme en cuanto a infraestructura vial; deberian de hacer un bulevar en la calle principal y hacer desvios a las orillas (entrada una y salida otra) para sgilizar el tránsito y los tuktuk son utiles pero en general ed wur hay demasiado desorden y sirven, pienso yo más que todo para turismo que entra sin vehículo propio. </t>
  </si>
  <si>
    <t>No están disponibles donde vivo, trabajo o visito</t>
  </si>
  <si>
    <t>Mi percepción es que son inseguros y no regulados.</t>
  </si>
  <si>
    <t>Taxi a través de aplicación móvil (Didi, InDriver, Uber, etc)</t>
  </si>
  <si>
    <t>Para recorrer distancias cortas, Porque son convenientes para el clima de Puerto Viejo, Porque son bonitos y atractivos</t>
  </si>
  <si>
    <t>De cocles a playa negra 6000</t>
  </si>
  <si>
    <t>Complementar el servicio de una forma más profesional , con opción de feedback y poder calificar el servicio .</t>
  </si>
  <si>
    <t>Indígena</t>
  </si>
  <si>
    <t>Bus</t>
  </si>
  <si>
    <t xml:space="preserve">Porque era lo único que encontré </t>
  </si>
  <si>
    <t>Debería tener puertitas</t>
  </si>
  <si>
    <t>Para recorrer distancias largas, Porque es seguro, Porque es cómodo, Por su flexibilidad de horarios, Porque es confiable, Porque es barato, Porque es ágil, Porque son bonitos y atractivos, Porque es divertido trasladarse en ellos</t>
  </si>
  <si>
    <t xml:space="preserve">3 mil colones de puerto viejo a calle margarita </t>
  </si>
  <si>
    <t xml:space="preserve">Observación que sea legal en puerto viejo </t>
  </si>
  <si>
    <t>Para recorrer distancias cortas</t>
  </si>
  <si>
    <t>3000 cocles a pv centro</t>
  </si>
  <si>
    <t>Hay muy pocos en la zona</t>
  </si>
  <si>
    <t xml:space="preserve">Deben aumentar su número </t>
  </si>
  <si>
    <t>Es la única opción para mí, Por costumbre, Porque es barato</t>
  </si>
  <si>
    <t>3,000 dentro de Puerto Viejo</t>
  </si>
  <si>
    <t>Como mujer siempre se siente inseguro principalmente por las experiencias que le han sucedido a mujeres en el pasado ya sea en Tuktuk o taxi. Si encontrara chofer mujer sería lo ideal para mí.</t>
  </si>
  <si>
    <t>Hacer compras o diligencias, Ir o volver de la playa, Llegar a su lugar de estadía (hotel, hostel, casa…), Ver amigos, ir a un bar o restaurante, Para hacer un envío o recoger un paquete (tipo mensajería)</t>
  </si>
  <si>
    <t>Para recorrer distancias cortas, Porque es cómodo, Porque es conveniente, Porque es confiable, Por costumbre, Porque son convenientes para el clima de Puerto Viejo, Porque es ágil, Porque son bonitos y atractivos, Porque es divertido trasladarse en ellos</t>
  </si>
  <si>
    <t>4 mil colones del centro de Puerto Viejo a Cocles</t>
  </si>
  <si>
    <t>Por su flexibilidad en rutas, Porque es divertido trasladarse en ellos</t>
  </si>
  <si>
    <t xml:space="preserve">Cocles puerto viejo 2000 cólones </t>
  </si>
  <si>
    <t>Porque es conveniente</t>
  </si>
  <si>
    <t xml:space="preserve">4000, del centro PV a playa negra </t>
  </si>
  <si>
    <t>Costo muy elevado para el tipo de vehículo, servicio</t>
  </si>
  <si>
    <t>Ir al trabajo, Hacer compras o diligencias, Ir o volver de la playa, Llegar a su lugar de estadía (hotel, hostel, casa…), Ver amigos, ir a un bar o restaurante</t>
  </si>
  <si>
    <t>Del centro de puerto viejo a pan dulce</t>
  </si>
  <si>
    <t xml:space="preserve">Mejorar el precio ya que se abusan, al final el consumo de un tuk tuk no es mucho, tienen tarifas como si fueran taxis, así no puede ser, la idea de los tuk tuks y poder hacer viajes más económicos </t>
  </si>
  <si>
    <t>Ir al trabajo</t>
  </si>
  <si>
    <t>Porque es ágil</t>
  </si>
  <si>
    <t>Deben regularse</t>
  </si>
  <si>
    <t xml:space="preserve">Aunque no he sido usuario del servicio, me parece una excelente propuesta. Recientemente visité Pto. Viejo durante un fin de semana largo (feriado nacional) y las vias del pueblo colapsaron completamente, durante al menos 1 hora y media (principalmente x existir 1 única vía de acceso Pto, Cocles y resto de playas aledañas.
</t>
  </si>
  <si>
    <t>Carro de Alquiler</t>
  </si>
  <si>
    <t>Hacer compras o diligencias, Ir o volver de la playa, Llegar a su lugar de estadía (hotel, hostel, casa…)</t>
  </si>
  <si>
    <t>Es la única opción para mí, Para recorrer distancias cortas, Porque es cómodo, Porque es conveniente, Por su flexibilidad de horarios, Por costumbre, Porque son convenientes para el clima de Puerto Viejo</t>
  </si>
  <si>
    <t xml:space="preserve">4mil </t>
  </si>
  <si>
    <t>Porque es conveniente, Por su flexibilidad de horarios</t>
  </si>
  <si>
    <t>5000 entre Puerto Viejo y Punta Uva</t>
  </si>
  <si>
    <t xml:space="preserve">El pago es excesivo </t>
  </si>
  <si>
    <t>Para recorrer distancias cortas, Porque es cómodo, Porque son convenientes para el clima de Puerto Viejo, Porque son bonitos y atractivos, Porque es divertido trasladarse en ellos</t>
  </si>
  <si>
    <t>Playa negra a puerto viejo centro 2 mil</t>
  </si>
  <si>
    <t xml:space="preserve">Que no usen tanto el celular </t>
  </si>
  <si>
    <t>No considero que sean seguros, He venido en carro y uso bici pero además les tengo miedo siento mujer</t>
  </si>
  <si>
    <t xml:space="preserve">2 mil colones de cocles a Puerto viejo </t>
  </si>
  <si>
    <t xml:space="preserve">Se ocupa una tarifa justa y estandarizada. </t>
  </si>
  <si>
    <t>Ir al trabajo, Hacer compras o diligencias</t>
  </si>
  <si>
    <t>Puerto Viejo a Rocking Js y pagué ₡2000</t>
  </si>
  <si>
    <t xml:space="preserve">Aunque es un medio de transporte que consume menos combustible que un carro ellos cobra igual o más caro que los piratas.
Además cuando son extranjeros les cobran más que a los nacionales.
No es un medio de transporte que utilizo por gusto, si no por necesidad. </t>
  </si>
  <si>
    <t xml:space="preserve">Hacer compras o diligencias, Ir o volver de la playa, Ver amigos, ir a un bar o restaurante, Llevar mis perros al veterinario </t>
  </si>
  <si>
    <t>No siempre hay taxis informales disponibles</t>
  </si>
  <si>
    <t xml:space="preserve">1500 a 3000 depende de la distancia </t>
  </si>
  <si>
    <t xml:space="preserve">Los duelos deberían de asegurarse a quienes se los rentan para sentirnos mas seguros </t>
  </si>
  <si>
    <t>Para recorrer distancias cortas, Porque es cómodo, Porque es conveniente, Por su flexibilidad de horarios, Por su flexibilidad en rutas, Porque es confiable, Porque es ágil, Porque son bonitos y atractivos, Porque es divertido trasladarse en ellos</t>
  </si>
  <si>
    <t>Cocles a PV 2000</t>
  </si>
  <si>
    <t>Por su flexibilidad de horarios</t>
  </si>
  <si>
    <t xml:space="preserve">Creo no volver a usarlos </t>
  </si>
  <si>
    <t xml:space="preserve">Por nesecidad y cuando los taxis se elevan a cobrar de más </t>
  </si>
  <si>
    <t>4000 para 6kilometros</t>
  </si>
  <si>
    <t>La gente manjea mirando sus telefonos, parkean a la imtemperie</t>
  </si>
  <si>
    <t>Ir al trabajo, Hacer compras o diligencias, Ir o volver de la playa, Ver amigos, ir a un bar o restaurante, Para hacer un envío o recoger un paquete (tipo mensajería)</t>
  </si>
  <si>
    <t>Porque es cómodo, Por su flexibilidad en rutas, Porque es confiable, Porque son convenientes para el clima de Puerto Viejo, Porque es ágil, Porque son bonitos y atractivos, Porque es divertido trasladarse en ellos</t>
  </si>
  <si>
    <t xml:space="preserve">Tengo un tuktuk </t>
  </si>
  <si>
    <t xml:space="preserve">Que se haga legal el pequeño transporte para uso turístico dentro de la zona del caribe sur y sus alrededores. Cómo en otros países q el transporte del tuktuk es legal </t>
  </si>
  <si>
    <t xml:space="preserve">Emergencia </t>
  </si>
  <si>
    <t>Por su flexibilidad en rutas</t>
  </si>
  <si>
    <t>1000 puerto a homecrek iba de salida y se ofrecio</t>
  </si>
  <si>
    <t xml:space="preserve">Deben ser más organizados están aveces muy atravesados en vía pública y también hay mucho indocumentados ilegal y sin licencias lo que hace muy inseguro el transporte para toda la población </t>
  </si>
  <si>
    <t>Persona No Binaria</t>
  </si>
  <si>
    <t>Para recorrer distancias cortas, Para recorrer distancias largas, Por costumbre, Porque es divertido trasladarse en ellos</t>
  </si>
  <si>
    <t>Me cago en los precios de noche.</t>
  </si>
  <si>
    <t xml:space="preserve">Bicicleta y carro propio </t>
  </si>
  <si>
    <t xml:space="preserve">Hasta mi última visita reciente los noté y no los usé porque no me moví mucho de lugar </t>
  </si>
  <si>
    <t>Siento en un 50% en que puedan ser buena idea, no estoy segura. Bicicletas siempre 🙌🏾</t>
  </si>
  <si>
    <t>Hacer compras o diligencias, Ver amigos, ir a un bar o restaurante</t>
  </si>
  <si>
    <t xml:space="preserve">Porque hoy muchos </t>
  </si>
  <si>
    <t>5000 a punta uva 3 a cocles etc</t>
  </si>
  <si>
    <t>Es mejor de 4 llantas y mas cerrado</t>
  </si>
  <si>
    <t>5000 colones a 10000 colones depende la distancia un poco abusivos ya que se aprovechan de los turistas que son muchos los que residen en la zona  en un viaje de puerto viejo a punta uva cobran 7 mil es demaciado.</t>
  </si>
  <si>
    <t>El abuso de los precios , suelen abusar devido al turismo.
En la ciudad todo tiene una central muy respetable donde los taxis que quieran afiliarse deberan responder a sus acciones  el precio es siempre el justo y los que trabajen para esa empresa deberan hacerse cargo por la quejas de los usuarios en caso de cobros exesivos o acosos, a las mujeres nos da miedo ir solas en tuk tuk debido a la violacion hace unos meses atras nunca atraparon al abusador o no hicieron nada</t>
  </si>
  <si>
    <t xml:space="preserve">No tengo necesidad de hacerlo / Tengo otras formas de movilizarme, No considero que sean seguros, Me preocupa que no estén regulados, No sé nada de los choferes. </t>
  </si>
  <si>
    <t>Puede no ser una opinión muy valida, pero me dan una percepción de "desorden", y me acuerdan a otros lugares de america latina donde los tuktuks son un problema, como guatemala o perú. Realmente espero que san josé nunca se llene de tuktuks</t>
  </si>
  <si>
    <t>Para recorrer distancias cortas, Por costumbre, Porque son convenientes para el clima de Puerto Viejo</t>
  </si>
  <si>
    <t>3000 cocles puerto viejo</t>
  </si>
  <si>
    <t xml:space="preserve">Debe mejorarse la seguridad </t>
  </si>
  <si>
    <t>Ver amigos, ir a un bar o restaurante</t>
  </si>
  <si>
    <t xml:space="preserve">Para ver que tan seguro son y que medidas toman para mi familia </t>
  </si>
  <si>
    <t xml:space="preserve">Para ver si ofrecen alguna seguridad viable pero no </t>
  </si>
  <si>
    <t xml:space="preserve">Porque un día uno de esos vehículos casi atropella a un niño y me comentaron serán los nuevos taxis del caribe </t>
  </si>
  <si>
    <t xml:space="preserve">Viaje de de la escuela de cocles a Puerto viejo y la cantidad fue de 5 mil colones </t>
  </si>
  <si>
    <t xml:space="preserve">Realmente no porque ese trasporte no es nada seguro para nada lamento mucho decir que para mi no es lo mejor existen trasportes más cómodos como el auto bus incluso los taxistas piratas que un moto taxi </t>
  </si>
  <si>
    <t xml:space="preserve">El problema más grande empezó con la asfaltización de la carretera que conecta pto viejo y manzanillo, y que incentiva el uso del automóvil particular a gran velocidad, en detrimento de otras formas de movilidad (caminata, bicicleta) mucho mejor adaptadas al entorno y vibe del lugar. Más motos (incluidos los tuk tuks) haciendo ruido y contaminando no son la solución. </t>
  </si>
  <si>
    <t>No tengo necesidad de hacerlo / Tengo otras formas de movilizarme, No considero que sean seguros, Son muy caros, No recorren distancias largas, Me preocupa que no estén regulados</t>
  </si>
  <si>
    <t>Ir al trabajo, Hacer compras o diligencias, Llegar a su lugar de estadía (hotel, hostel, casa…), Ver amigos, ir a un bar o restaurante</t>
  </si>
  <si>
    <t>Para recorrer distancias cortas, Porque es cómodo, Porque es confiable, Porque es barato, Porque es divertido trasladarse en ellos</t>
  </si>
  <si>
    <t xml:space="preserve">Música </t>
  </si>
  <si>
    <t>Porque ERAN más baratos, ya no</t>
  </si>
  <si>
    <t>Vecino</t>
  </si>
  <si>
    <t>Puerto-playa chiquita usuallente era 3000 ahora quieren cobrar 4000 que es igual que un taxi, x lo que deje de usarlo</t>
  </si>
  <si>
    <t>Mejorar el precio</t>
  </si>
  <si>
    <t>Llaman mucho la atención por ser una forma de transportarse alternativa.</t>
  </si>
  <si>
    <t>Para recorrer distancias cortas, Porque es ágil</t>
  </si>
  <si>
    <t>Porque es seguro, Porque es cómodo, Porque es conveniente, Por su flexibilidad de horarios, Porque es confiable</t>
  </si>
  <si>
    <t>Hone creek Puerto Viejo 3500</t>
  </si>
  <si>
    <t xml:space="preserve">Aunque no los uso, me parece una excelente opción de transporte en la zona turística.  </t>
  </si>
  <si>
    <t>Para recorrer distancias cortas, Porque es conveniente, Porque es barato, Porque es divertido trasladarse en ellos</t>
  </si>
  <si>
    <t>3000 colones de Punta Uva Cocles</t>
  </si>
  <si>
    <t>Hacer compras o diligencias, Para hacer un envío o recoger un paquete (tipo mensajería)</t>
  </si>
  <si>
    <t>Porque es cómodo, Porque es conveniente, Por su flexibilidad en rutas, Porque son convenientes para el clima de Puerto Viejo, Porque es barato, Porque es ágil, Porque son bonitos y atractivos, Porque es divertido trasladarse en ellos</t>
  </si>
  <si>
    <t>No recuerdo</t>
  </si>
  <si>
    <t>Llegar a su lugar de estadía (hotel, hostel, casa…), Ver amigos, ir a un bar o restaurante</t>
  </si>
  <si>
    <t>Porque es cómodo, Porque es conveniente, Por su flexibilidad de horarios, Por su flexibilidad en rutas, Por costumbre, Porque son convenientes para el clima de Puerto Viejo, Porque es barato, Porque es divertido trasladarse en ellos</t>
  </si>
  <si>
    <t>Recomendación del lugar de estadía o un restaurante, Al encontrarlo sobre la vía pública</t>
  </si>
  <si>
    <t>PV a hc</t>
  </si>
  <si>
    <t>Porque son convenientes para el clima de Puerto Viejo</t>
  </si>
  <si>
    <t>La Magia Bungalows a Puerto c4000</t>
  </si>
  <si>
    <t>Deberían ser más económicos que los taxis, no tienen AC y saltan mucho en el empedrado, por ende son las lentos</t>
  </si>
  <si>
    <t>Ir al trabajo, Ir o volver de la playa, Llegar a su lugar de estadía (hotel, hostel, casa…), Ver amigos, ir a un bar o restaurante</t>
  </si>
  <si>
    <t>Para recorrer distancias cortas, Porque es cómodo, Porque son convenientes para el clima de Puerto Viejo, Porque es barato, Porque son bonitos y atractivos</t>
  </si>
  <si>
    <t>Puerto Viejo - Manzanillo: 6000 colones</t>
  </si>
  <si>
    <t xml:space="preserve">4 mil </t>
  </si>
  <si>
    <t>—</t>
  </si>
  <si>
    <t xml:space="preserve">Estando acostumbrados app, sería idea tener una forma de solicitarlo vía app. También tener la certeza del camino, conductor y demás </t>
  </si>
  <si>
    <t xml:space="preserve">6mil cólones de Puerto Viejo a Punta Uva </t>
  </si>
  <si>
    <t>3-5000</t>
  </si>
  <si>
    <t xml:space="preserve">Yo no recuerdo..... 2-7 mil todos los veces.  </t>
  </si>
  <si>
    <t xml:space="preserve">Most of the trusted tuk-tuk drivers works only til 10pm, so it is hard to find tuk-tuk later or I have to go with tuk-tuk driver which I stops on the main road and I do NOT know him. The same can happend every night with solo female travellers in the area. So it is very scary. </t>
  </si>
  <si>
    <t>It’s always different. I’m pro tuk tuk, but not when rented to others who don’t have good reputations</t>
  </si>
  <si>
    <t xml:space="preserve">$15 </t>
  </si>
  <si>
    <t>Good control of who drives the vehicle is needed, prices are high, reckless driving</t>
  </si>
  <si>
    <t>c2000 del centro a Pan Dulce demasiado caro!</t>
  </si>
  <si>
    <t xml:space="preserve">They should be cheaper </t>
  </si>
  <si>
    <t>After the gang rape earlier this year I would never get a tuktuk</t>
  </si>
  <si>
    <t>Puerto Viejo a Manzanillo 8mil A12 mil colones, lo que me parece excesivamente caro para una persona local</t>
  </si>
  <si>
    <t xml:space="preserve">No me parece que en la noche le suban el precio a los viajes. Me gustaría que fueran más justos con el precio. </t>
  </si>
  <si>
    <t>Me preocupa que no estén regulados</t>
  </si>
  <si>
    <t>Son muy caros</t>
  </si>
  <si>
    <t>No llegan donde necesito llegar</t>
  </si>
  <si>
    <t>No tengo necesidad de hacerlo /  Tengo otras formas de movilizarme, No considero que sean seguros</t>
  </si>
  <si>
    <t>Ir al trabajo, Llegar a su lugar de estadía (hotel, hostel, casa…), Ver amigos, ir a un bar o restaurante, going safely home after dark and at night</t>
  </si>
  <si>
    <t>Ir al trabajo, Ir o volver de la playa, Ver amigos, ir a un bar o restaurante</t>
  </si>
  <si>
    <t>Hacer compras o diligencias, Ir o volver de la playa, Ver amigos, ir a un bar o restaurante, Para hacer un envío o recoger un paquete (tipo mensajería)</t>
  </si>
  <si>
    <t>Es la única opción para mí, Para recorrer distancias cortas, Porque es conveniente, Por su flexibilidad de horarios, Porque es barato, Porque es divertido trasladarse en ellos</t>
  </si>
  <si>
    <t>Para recorrer distancias cortas, Porque es conveniente, Por su flexibilidad de horarios, Por su flexibilidad en rutas, Porque son convenientes para el clima de Puerto Viejo, Porque es divertido trasladarse en ellos</t>
  </si>
  <si>
    <t>Para recorrer distancias cortas, Por su flexibilidad de horarios</t>
  </si>
  <si>
    <t>Por su flexibilidad de horarios, Porque son convenientes para el clima de Puerto Viejo, Porque es divertido trasladarse en ellos</t>
  </si>
  <si>
    <t>Para recorrer distancias cortas, Para recorrer distancias largas, Porque es seguro, Porque es conveniente, Por su flexibilidad de horarios, Por su flexibilidad en rutas, Porque es barato</t>
  </si>
  <si>
    <t>Para recorrer distancias largas, Porque es conveniente, Porque son convenientes para el clima de Puerto Viejo, si la bicicleta está dañada o la distancia es muy larga</t>
  </si>
  <si>
    <t>Para recorrer distancias cortas, Porque es cómodo, Por su flexibilidad en rutas, Porque es confiable, Porque son convenientes para el clima de Puerto Viejo, Porque es barato, Porque son bonitos y atractivos</t>
  </si>
  <si>
    <t>Es la única opción para mí, Porque es seguro, Porque es cómodo, Porque es conveniente, Por su flexibilidad de horarios</t>
  </si>
  <si>
    <t>Para recorrer distancias cortas, Porque es seguro, Porque es cómodo, Porque es conveniente, Por su flexibilidad de horarios, Porque son bonitos y atractivos, Porque es divertido trasladarse en ellos</t>
  </si>
  <si>
    <t>Centro de Puerto Viejo a Cocles 3000crc, Cocles a Playa Chiquita 4000crc, Playa negra a Cocles 5000crc</t>
  </si>
  <si>
    <t>Siempre es diferente, obviamente. 2-7 colones dependiendo de la distancia</t>
  </si>
  <si>
    <t>Puerto - Hone Creek $5</t>
  </si>
  <si>
    <t>2 mil en el centro y sus alrededores. Un poco más si la distancia es más larga</t>
  </si>
  <si>
    <t xml:space="preserve">2,000 colones del centro de Puerto Viejo a playa cocles </t>
  </si>
  <si>
    <t>Le pregunté antes al conductor</t>
  </si>
  <si>
    <t>Motivos de viaje</t>
  </si>
  <si>
    <t xml:space="preserve">Ir al trabajo </t>
  </si>
  <si>
    <t>Ir a estudiar</t>
  </si>
  <si>
    <t>Para hacer un envío o recoger un paquete (tipo mensajería)</t>
  </si>
  <si>
    <t>Para los clientes</t>
  </si>
  <si>
    <t># respuestas</t>
  </si>
  <si>
    <t>Emergencia</t>
  </si>
  <si>
    <t>% selección</t>
  </si>
  <si>
    <t xml:space="preserve">Su presencia en Puerto Viejo </t>
  </si>
  <si>
    <t>Género</t>
  </si>
  <si>
    <t xml:space="preserve">Bicicleta eléctrica </t>
  </si>
  <si>
    <t xml:space="preserve">Medio de transporte principal </t>
  </si>
  <si>
    <t>6. ¿Ha usado tuk-tuks para movilizarse en Puerto Viejo?</t>
  </si>
  <si>
    <t>No he tenido oportunidad</t>
  </si>
  <si>
    <t>No sé nada de los choferes</t>
  </si>
  <si>
    <t>No recorren distancias largas</t>
  </si>
  <si>
    <r>
      <t xml:space="preserve">Creo que antes de impulsar los tuks tuks se debería </t>
    </r>
    <r>
      <rPr>
        <b/>
        <sz val="10"/>
        <color theme="1"/>
        <rFont val="Arial"/>
        <family val="2"/>
        <scheme val="minor"/>
      </rPr>
      <t>promover más las bicicletas</t>
    </r>
    <r>
      <rPr>
        <sz val="10"/>
        <color theme="1"/>
        <rFont val="Arial"/>
        <family val="2"/>
        <scheme val="minor"/>
      </rPr>
      <t xml:space="preserve"> que son un medio de transporte más consolidado y lleva años en el lugar y en la provincia de Limón en general</t>
    </r>
  </si>
  <si>
    <r>
      <t xml:space="preserve">Me parece que </t>
    </r>
    <r>
      <rPr>
        <b/>
        <sz val="10"/>
        <color theme="1"/>
        <rFont val="Arial"/>
        <family val="2"/>
        <scheme val="minor"/>
      </rPr>
      <t>van muy rápido</t>
    </r>
    <r>
      <rPr>
        <sz val="10"/>
        <color theme="1"/>
        <rFont val="Arial"/>
        <family val="2"/>
        <scheme val="minor"/>
      </rPr>
      <t xml:space="preserve"> cuando no hay presas </t>
    </r>
  </si>
  <si>
    <r>
      <t xml:space="preserve">Me parece un medio de transporte apto y </t>
    </r>
    <r>
      <rPr>
        <b/>
        <sz val="10"/>
        <color theme="1"/>
        <rFont val="Arial"/>
        <family val="2"/>
        <scheme val="minor"/>
      </rPr>
      <t>páactico</t>
    </r>
    <r>
      <rPr>
        <sz val="10"/>
        <color theme="1"/>
        <rFont val="Arial"/>
        <family val="2"/>
        <scheme val="minor"/>
      </rPr>
      <t xml:space="preserve"> para los que viven ahi, y turistas internacionales</t>
    </r>
  </si>
  <si>
    <r>
      <t xml:space="preserve">Son necesarios, </t>
    </r>
    <r>
      <rPr>
        <b/>
        <sz val="10"/>
        <color theme="1"/>
        <rFont val="Arial"/>
        <family val="2"/>
        <scheme val="minor"/>
      </rPr>
      <t>una solución a un problema</t>
    </r>
    <r>
      <rPr>
        <sz val="10"/>
        <color theme="1"/>
        <rFont val="Arial"/>
        <family val="2"/>
        <scheme val="minor"/>
      </rPr>
      <t xml:space="preserve"> pero probablemente </t>
    </r>
    <r>
      <rPr>
        <b/>
        <sz val="10"/>
        <color theme="1"/>
        <rFont val="Arial"/>
        <family val="2"/>
        <scheme val="minor"/>
      </rPr>
      <t>falta información sobre tarifas, distancias, seguridad</t>
    </r>
    <r>
      <rPr>
        <sz val="10"/>
        <color theme="1"/>
        <rFont val="Arial"/>
        <family val="2"/>
        <scheme val="minor"/>
      </rPr>
      <t xml:space="preserve">, etc. Puerto viejo presenta un problema enorme en cuanto a infraestructura vial; deberian de hacer un bulevar en la calle principal y hacer desvios a las orillas (entrada una y salida otra) para sgilizar el tránsito y los tuktuk son utiles pero en general ed wur hay demasiado </t>
    </r>
    <r>
      <rPr>
        <b/>
        <sz val="10"/>
        <color theme="1"/>
        <rFont val="Arial"/>
        <family val="2"/>
        <scheme val="minor"/>
      </rPr>
      <t>desorden</t>
    </r>
    <r>
      <rPr>
        <sz val="10"/>
        <color theme="1"/>
        <rFont val="Arial"/>
        <family val="2"/>
        <scheme val="minor"/>
      </rPr>
      <t xml:space="preserve"> y sirven, pienso yo más que todo para turismo que entra sin vehículo propio. </t>
    </r>
  </si>
  <si>
    <r>
      <t xml:space="preserve">Mi percepción es que son </t>
    </r>
    <r>
      <rPr>
        <b/>
        <sz val="10"/>
        <color theme="1"/>
        <rFont val="Arial"/>
        <family val="2"/>
        <scheme val="minor"/>
      </rPr>
      <t>inseguros</t>
    </r>
    <r>
      <rPr>
        <sz val="10"/>
        <color theme="1"/>
        <rFont val="Arial"/>
        <family val="2"/>
        <scheme val="minor"/>
      </rPr>
      <t xml:space="preserve"> y no </t>
    </r>
    <r>
      <rPr>
        <b/>
        <sz val="10"/>
        <color theme="1"/>
        <rFont val="Arial"/>
        <family val="2"/>
        <scheme val="minor"/>
      </rPr>
      <t>regulados</t>
    </r>
    <r>
      <rPr>
        <sz val="10"/>
        <color theme="1"/>
        <rFont val="Arial"/>
        <family val="2"/>
        <scheme val="minor"/>
      </rPr>
      <t>.</t>
    </r>
  </si>
  <si>
    <r>
      <t xml:space="preserve">Siento en un 50% en que puedan ser buena idea, no estoy segura. </t>
    </r>
    <r>
      <rPr>
        <b/>
        <sz val="10"/>
        <color theme="1"/>
        <rFont val="Arial"/>
        <family val="2"/>
        <scheme val="minor"/>
      </rPr>
      <t>Bicicletas</t>
    </r>
    <r>
      <rPr>
        <sz val="10"/>
        <color theme="1"/>
        <rFont val="Arial"/>
        <family val="2"/>
        <scheme val="minor"/>
      </rPr>
      <t xml:space="preserve"> siempre 🙌🏾</t>
    </r>
  </si>
  <si>
    <r>
      <t>Puede no ser una opinión muy valida, pero me dan una percepción de "</t>
    </r>
    <r>
      <rPr>
        <b/>
        <sz val="10"/>
        <color theme="1"/>
        <rFont val="Arial"/>
        <family val="2"/>
        <scheme val="minor"/>
      </rPr>
      <t>desorden</t>
    </r>
    <r>
      <rPr>
        <sz val="10"/>
        <color theme="1"/>
        <rFont val="Arial"/>
        <family val="2"/>
        <scheme val="minor"/>
      </rPr>
      <t>", y me acuerdan a otros lugares de america latina donde los tuktuks son un problema, como guatemala o perú. Realmente espero que san josé nunca se llene de tuktuks</t>
    </r>
  </si>
  <si>
    <r>
      <t xml:space="preserve">Debe mejorarse la </t>
    </r>
    <r>
      <rPr>
        <b/>
        <sz val="10"/>
        <color theme="1"/>
        <rFont val="Arial"/>
        <family val="2"/>
        <scheme val="minor"/>
      </rPr>
      <t>seguridad</t>
    </r>
    <r>
      <rPr>
        <sz val="10"/>
        <color theme="1"/>
        <rFont val="Arial"/>
        <family val="2"/>
        <scheme val="minor"/>
      </rPr>
      <t xml:space="preserve"> </t>
    </r>
  </si>
  <si>
    <r>
      <rPr>
        <b/>
        <sz val="10"/>
        <color theme="1"/>
        <rFont val="Arial"/>
        <family val="2"/>
        <scheme val="minor"/>
      </rPr>
      <t>Llaman</t>
    </r>
    <r>
      <rPr>
        <sz val="10"/>
        <color theme="1"/>
        <rFont val="Arial"/>
        <family val="2"/>
        <scheme val="minor"/>
      </rPr>
      <t xml:space="preserve"> mucho la </t>
    </r>
    <r>
      <rPr>
        <b/>
        <sz val="10"/>
        <color theme="1"/>
        <rFont val="Arial"/>
        <family val="2"/>
        <scheme val="minor"/>
      </rPr>
      <t>atención</t>
    </r>
    <r>
      <rPr>
        <sz val="10"/>
        <color theme="1"/>
        <rFont val="Arial"/>
        <family val="2"/>
        <scheme val="minor"/>
      </rPr>
      <t xml:space="preserve"> por ser una forma de transportarse alternativa.</t>
    </r>
  </si>
  <si>
    <r>
      <t xml:space="preserve">Aunque no los uso, me parece una excelente </t>
    </r>
    <r>
      <rPr>
        <b/>
        <sz val="10"/>
        <color theme="1"/>
        <rFont val="Arial"/>
        <family val="2"/>
        <scheme val="minor"/>
      </rPr>
      <t>opción</t>
    </r>
    <r>
      <rPr>
        <sz val="10"/>
        <color theme="1"/>
        <rFont val="Arial"/>
        <family val="2"/>
        <scheme val="minor"/>
      </rPr>
      <t xml:space="preserve"> de transporte en la zona </t>
    </r>
    <r>
      <rPr>
        <b/>
        <sz val="10"/>
        <color theme="1"/>
        <rFont val="Arial"/>
        <family val="2"/>
        <scheme val="minor"/>
      </rPr>
      <t>turística</t>
    </r>
    <r>
      <rPr>
        <sz val="10"/>
        <color theme="1"/>
        <rFont val="Arial"/>
        <family val="2"/>
        <scheme val="minor"/>
      </rPr>
      <t xml:space="preserve">.  </t>
    </r>
  </si>
  <si>
    <r>
      <t xml:space="preserve">After the </t>
    </r>
    <r>
      <rPr>
        <b/>
        <sz val="10"/>
        <color theme="1"/>
        <rFont val="Arial"/>
        <family val="2"/>
        <scheme val="minor"/>
      </rPr>
      <t>gang rape</t>
    </r>
    <r>
      <rPr>
        <sz val="10"/>
        <color theme="1"/>
        <rFont val="Arial"/>
        <family val="2"/>
        <scheme val="minor"/>
      </rPr>
      <t xml:space="preserve"> earlier this year I would never get a tuktuk</t>
    </r>
  </si>
  <si>
    <t>H</t>
  </si>
  <si>
    <t>M</t>
  </si>
  <si>
    <t>NB</t>
  </si>
  <si>
    <t>Para recorrer distancias largas, Porque es seguro, Porque es cómodo, Porque son convenientes para el clima de Puerto Viejo, Porque es barato</t>
  </si>
  <si>
    <t>Centro de puerto al  hotel Almonds y Coral</t>
  </si>
  <si>
    <t xml:space="preserve">Darles entrenamiento en atención al cliente </t>
  </si>
  <si>
    <t>Por su flexibilidad en rutas, Por costumbre</t>
  </si>
  <si>
    <t>No lo recuerdo</t>
  </si>
  <si>
    <t>Porque es cómodo, Porque son convenientes para el clima de Puerto Viejo, Porque son bonitos y atractivos, Porque es divertido trasladarse en ellos</t>
  </si>
  <si>
    <t xml:space="preserve">Cuatro mil. Un recorrido por el lugar. </t>
  </si>
  <si>
    <t xml:space="preserve">Felicitarlos por hermosa iniciativa. </t>
  </si>
  <si>
    <t>Anuncio o carteles en la zona</t>
  </si>
  <si>
    <t>Centro de Puerto Viejo a Cocles</t>
  </si>
  <si>
    <t>Para recorrer distancias cortas, Porque es divertido trasladarse en ellos</t>
  </si>
  <si>
    <t>Me sentí insegura por la informalidad del tipo de transporte. Más como mujer.</t>
  </si>
  <si>
    <t>Suficientes para cubrir mis/nuestras necesidades básicas</t>
  </si>
  <si>
    <t>Universidad</t>
  </si>
  <si>
    <t>No tengo necesidad de hacerlo / Tengo otras formas de movilizarme, No considero que sean seguros, Me preocupa que no estén regulados, No llegan a donde necesito llegar</t>
  </si>
  <si>
    <t>Creo que se ha generado una mala reputación/prejuicio en contra de los tuk-tuks y no me animo a corrobar si es cierto o no.</t>
  </si>
  <si>
    <t>Más que suficientes para cubrir mis/nuestras necesidades básicas</t>
  </si>
  <si>
    <t>Posgrado</t>
  </si>
  <si>
    <t>Hacer compras o diligencias, Ir o volver de la playa, Ver amigos, ir a un bar o restaurante</t>
  </si>
  <si>
    <t>Para recorrer distancias cortas, Porque es conveniente, Por su flexibilidad de horarios, Porque es barato, Porque es ágil, Porque es divertido trasladarse en ellos</t>
  </si>
  <si>
    <t>1500 colones, de Puerto Viejo a Punta Cocles</t>
  </si>
  <si>
    <t xml:space="preserve">Primero es la primer opción y es un medio de transporte muy diferente para los turistas </t>
  </si>
  <si>
    <t>De Puerto a Manzanillo 10 mil colones es un buen precio.</t>
  </si>
  <si>
    <t xml:space="preserve">Sería en tuk tuk es un experiencia única y agradable </t>
  </si>
  <si>
    <t>Escuela</t>
  </si>
  <si>
    <t>Porque es seguro</t>
  </si>
  <si>
    <t xml:space="preserve">Es bello </t>
  </si>
  <si>
    <t>Ir al trabajo, Ir a estudiar, Hacer compras o diligencias, Ir o volver de la playa, Ver amigos, ir a un bar o restaurante, Para hacer un envío o recoger un paquete (tipo mensajería)</t>
  </si>
  <si>
    <t>Porque es seguro, Porque es cómodo, Porque es conveniente, Por su flexibilidad de horarios, Porque es barato</t>
  </si>
  <si>
    <t>Puerto cocles 3000c</t>
  </si>
  <si>
    <t>Colegio</t>
  </si>
  <si>
    <t>Para recorrer distancias cortas, Porque es seguro, Porque es cómodo, Porque es conveniente, Por su flexibilidad de horarios, Por su flexibilidad en rutas, Porque es confiable, Por costumbre, Porque es ágil, Porque es divertido trasladarse en ellos</t>
  </si>
  <si>
    <t>Pv a cocles 2000</t>
  </si>
  <si>
    <t>En ese momento no tenía disponible mi carro</t>
  </si>
  <si>
    <t xml:space="preserve">Siempre se ven en los calles </t>
  </si>
  <si>
    <t>4000 mil colones 5km</t>
  </si>
  <si>
    <t>Precios no están fijados por lo que queda a la libre el cobro. He escuchado que se abusan cobrando a los extranjeros</t>
  </si>
  <si>
    <t>Cuando llueve no se puede utilizar el transporte</t>
  </si>
  <si>
    <t>Para recorrer distancias cortas, Para recorrer distancias largas, Porque es seguro, Porque es cómodo, Porque es conveniente, Por su flexibilidad de horarios, Por su flexibilidad en rutas, Porque es confiable, Por costumbre, Porque son convenientes para el clima de Puerto Viejo, Porque es barato, Porque es ágil, Porque son bonitos y atractivos, Porque es divertido trasladarse en ellos</t>
  </si>
  <si>
    <t>Recomendación de otra persona, Redes sociales, Recomendación del lugar de estadía o un restaurante, Al encontrarlo sobre la vía pública</t>
  </si>
  <si>
    <t>5. Considera que los ingresos de su hogar son:</t>
  </si>
  <si>
    <t xml:space="preserve">6. Por favor indique su nivel educativo </t>
  </si>
  <si>
    <t>4. ¿Tiene alguna discapacidad?</t>
  </si>
  <si>
    <t>No llegan a donde necesito llegar</t>
  </si>
  <si>
    <r>
      <t xml:space="preserve">Creo que se ha generado una </t>
    </r>
    <r>
      <rPr>
        <b/>
        <sz val="10"/>
        <color theme="1"/>
        <rFont val="Arial"/>
        <family val="2"/>
        <scheme val="minor"/>
      </rPr>
      <t>mala reputación/prejuicio</t>
    </r>
    <r>
      <rPr>
        <sz val="10"/>
        <color theme="1"/>
        <rFont val="Arial"/>
        <family val="2"/>
        <scheme val="minor"/>
      </rPr>
      <t xml:space="preserve"> en contra de los tuk-tuks y no me animo a corrobar si es cierto o no.</t>
    </r>
  </si>
  <si>
    <r>
      <t xml:space="preserve">La gente </t>
    </r>
    <r>
      <rPr>
        <b/>
        <sz val="10"/>
        <color theme="1"/>
        <rFont val="Arial"/>
        <family val="2"/>
        <scheme val="minor"/>
      </rPr>
      <t>maneja mirando sus telefonos</t>
    </r>
    <r>
      <rPr>
        <sz val="10"/>
        <color theme="1"/>
        <rFont val="Arial"/>
        <family val="2"/>
        <scheme val="minor"/>
      </rPr>
      <t>, parkean a la imtemperie</t>
    </r>
  </si>
  <si>
    <r>
      <rPr>
        <b/>
        <sz val="10"/>
        <color theme="1"/>
        <rFont val="Arial"/>
        <family val="2"/>
        <scheme val="minor"/>
      </rPr>
      <t>Desconozco</t>
    </r>
    <r>
      <rPr>
        <sz val="10"/>
        <color theme="1"/>
        <rFont val="Arial"/>
        <family val="2"/>
        <scheme val="minor"/>
      </rPr>
      <t xml:space="preserve"> si los conductores tienen </t>
    </r>
    <r>
      <rPr>
        <b/>
        <sz val="10"/>
        <color theme="1"/>
        <rFont val="Arial"/>
        <family val="2"/>
        <scheme val="minor"/>
      </rPr>
      <t>licencia</t>
    </r>
    <r>
      <rPr>
        <sz val="10"/>
        <color theme="1"/>
        <rFont val="Arial"/>
        <family val="2"/>
        <scheme val="minor"/>
      </rPr>
      <t xml:space="preserve"> </t>
    </r>
  </si>
  <si>
    <r>
      <t xml:space="preserve">Es un servicio muy bonito pero en este momento </t>
    </r>
    <r>
      <rPr>
        <b/>
        <sz val="10"/>
        <color theme="1"/>
        <rFont val="Arial"/>
        <family val="2"/>
        <scheme val="minor"/>
      </rPr>
      <t>inseguro</t>
    </r>
    <r>
      <rPr>
        <sz val="10"/>
        <color theme="1"/>
        <rFont val="Arial"/>
        <family val="2"/>
        <scheme val="minor"/>
      </rPr>
      <t xml:space="preserve"> </t>
    </r>
  </si>
  <si>
    <t>Todas las opciones</t>
  </si>
  <si>
    <t>6. ¿Ha usado tuk-tuks?</t>
  </si>
  <si>
    <t xml:space="preserve"> Ir o volver de la playa</t>
  </si>
  <si>
    <t xml:space="preserve">Llevar mis perros al veterinario </t>
  </si>
  <si>
    <t>going safely home after dark and at night</t>
  </si>
  <si>
    <t>7.1</t>
  </si>
  <si>
    <t>7.2</t>
  </si>
  <si>
    <t>7.3</t>
  </si>
  <si>
    <t>7.4</t>
  </si>
  <si>
    <t>7.5</t>
  </si>
  <si>
    <t>7.6</t>
  </si>
  <si>
    <t>Llevar perros al veterinario</t>
  </si>
  <si>
    <t>7. Tipo de viajes</t>
  </si>
  <si>
    <t>Porque es confiable</t>
  </si>
  <si>
    <t xml:space="preserve">No me da Covid </t>
  </si>
  <si>
    <t>Por costumbre</t>
  </si>
  <si>
    <t>Porque es cómodo</t>
  </si>
  <si>
    <t>Porque es barato</t>
  </si>
  <si>
    <t>Porque tienen mayor capacidad de carga</t>
  </si>
  <si>
    <t xml:space="preserve">No son seguros ni confiables pero soy dueño de 4 Tuk Tuk y como negocio es perfecto </t>
  </si>
  <si>
    <t xml:space="preserve">si la bicicleta está dañada </t>
  </si>
  <si>
    <t>10.3</t>
  </si>
  <si>
    <t>10.4</t>
  </si>
  <si>
    <t>10.5</t>
  </si>
  <si>
    <t>10.6</t>
  </si>
  <si>
    <t>10.7</t>
  </si>
  <si>
    <t>10.8</t>
  </si>
  <si>
    <t>10.9</t>
  </si>
  <si>
    <t>10.10</t>
  </si>
  <si>
    <t>10.2</t>
  </si>
  <si>
    <t>Porque era lo único que encontré / No siempre hay taxis informales disponibles</t>
  </si>
  <si>
    <t xml:space="preserve">Por necesidad y cuando los taxis se elevan a cobrar de más </t>
  </si>
  <si>
    <t>Porque hay muchos</t>
  </si>
  <si>
    <t>si la bicicleta está dañada</t>
  </si>
  <si>
    <t>no me da covid</t>
  </si>
  <si>
    <t>Es la única opción para mí / única opción que encontré</t>
  </si>
  <si>
    <t xml:space="preserve">No los he visto/No sabía que existen </t>
  </si>
  <si>
    <t>Motivo</t>
  </si>
  <si>
    <t>Porcentaje de selección</t>
  </si>
  <si>
    <t>Número de veces seleccionada</t>
  </si>
  <si>
    <t>Conozco a los conductores</t>
  </si>
  <si>
    <t>como se enteró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</si>
</sst>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h:mm:ss"/>
    <numFmt numFmtId="165" formatCode="0.0%"/>
    <numFmt numFmtId="166" formatCode="0.000"/>
  </numFmts>
  <fonts count="8" x14ac:knownFonts="1">
    <font>
      <sz val="10"/>
      <color rgb="FF000000"/>
      <name val="Arial"/>
      <scheme val="minor"/>
    </font>
    <font>
      <sz val="10"/>
      <color theme="1"/>
      <name val="Arial"/>
      <family val="2"/>
      <scheme val="minor"/>
    </font>
    <font>
      <sz val="10"/>
      <color theme="1"/>
      <name val="Arial"/>
      <family val="2"/>
      <scheme val="minor"/>
    </font>
    <font>
      <sz val="10"/>
      <color rgb="FF000000"/>
      <name val="Arial"/>
      <family val="2"/>
      <scheme val="minor"/>
    </font>
    <font>
      <sz val="10"/>
      <color rgb="FF000000"/>
      <name val="Arial"/>
      <family val="2"/>
      <scheme val="minor"/>
    </font>
    <font>
      <b/>
      <sz val="10"/>
      <color rgb="FF000000"/>
      <name val="Arial"/>
      <family val="2"/>
      <scheme val="minor"/>
    </font>
    <font>
      <sz val="10"/>
      <color rgb="FF000000"/>
      <name val="Arial"/>
      <family val="2"/>
    </font>
    <font>
      <b/>
      <sz val="10"/>
      <color theme="1"/>
      <name val="Arial"/>
      <family val="2"/>
      <scheme val="minor"/>
    </font>
  </fonts>
  <fills count="9">
    <fill>
      <patternFill patternType="none"/>
    </fill>
    <fill>
      <patternFill patternType="gray125"/>
    </fill>
    <fill>
      <patternFill patternType="solid">
        <fgColor theme="9" tint="0.59999389629810485"/>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rgb="FFFFE1CC"/>
        <bgColor rgb="FF000000"/>
      </patternFill>
    </fill>
    <fill>
      <patternFill patternType="solid">
        <fgColor rgb="FF7AD694"/>
        <bgColor rgb="FF000000"/>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32">
    <xf numFmtId="0" fontId="0" fillId="0" borderId="0" xfId="0"/>
    <xf numFmtId="0" fontId="1" fillId="0" borderId="0" xfId="0" applyFont="1"/>
    <xf numFmtId="164" fontId="1" fillId="0" borderId="0" xfId="0" applyNumberFormat="1" applyFont="1"/>
    <xf numFmtId="3" fontId="1" fillId="0" borderId="0" xfId="0" applyNumberFormat="1" applyFont="1"/>
    <xf numFmtId="164" fontId="2" fillId="0" borderId="0" xfId="0" applyNumberFormat="1" applyFont="1"/>
    <xf numFmtId="0" fontId="2" fillId="0" borderId="0" xfId="0" applyFont="1"/>
    <xf numFmtId="164" fontId="2" fillId="2" borderId="0" xfId="0" applyNumberFormat="1" applyFont="1" applyFill="1"/>
    <xf numFmtId="0" fontId="2" fillId="2" borderId="0" xfId="0" applyFont="1" applyFill="1"/>
    <xf numFmtId="0" fontId="0" fillId="2" borderId="0" xfId="0" applyFill="1"/>
    <xf numFmtId="0" fontId="1" fillId="2" borderId="0" xfId="0" applyFont="1" applyFill="1"/>
    <xf numFmtId="0" fontId="3" fillId="0" borderId="0" xfId="0" applyFont="1"/>
    <xf numFmtId="9" fontId="0" fillId="0" borderId="0" xfId="1" applyFont="1" applyAlignment="1"/>
    <xf numFmtId="9" fontId="0" fillId="0" borderId="0" xfId="0" applyNumberFormat="1"/>
    <xf numFmtId="0" fontId="5" fillId="0" borderId="0" xfId="0" applyFont="1"/>
    <xf numFmtId="0" fontId="1" fillId="3" borderId="0" xfId="0" applyFont="1" applyFill="1"/>
    <xf numFmtId="0" fontId="0" fillId="4" borderId="0" xfId="0" applyFill="1"/>
    <xf numFmtId="164" fontId="2" fillId="4" borderId="0" xfId="0" applyNumberFormat="1" applyFont="1" applyFill="1"/>
    <xf numFmtId="0" fontId="2" fillId="4" borderId="0" xfId="0" applyFont="1" applyFill="1"/>
    <xf numFmtId="0" fontId="1" fillId="4" borderId="0" xfId="0" applyFont="1" applyFill="1"/>
    <xf numFmtId="0" fontId="2" fillId="4" borderId="0" xfId="0" quotePrefix="1" applyFont="1" applyFill="1"/>
    <xf numFmtId="165" fontId="0" fillId="0" borderId="0" xfId="1" applyNumberFormat="1" applyFont="1" applyAlignment="1"/>
    <xf numFmtId="0" fontId="0" fillId="5" borderId="0" xfId="0" applyFill="1"/>
    <xf numFmtId="0" fontId="0" fillId="6" borderId="0" xfId="0" applyFill="1"/>
    <xf numFmtId="165" fontId="0" fillId="0" borderId="0" xfId="0" applyNumberFormat="1"/>
    <xf numFmtId="9" fontId="0" fillId="0" borderId="0" xfId="1" applyFont="1" applyAlignment="1">
      <alignment horizontal="center"/>
    </xf>
    <xf numFmtId="0" fontId="0" fillId="0" borderId="0" xfId="0" applyAlignment="1">
      <alignment horizontal="center"/>
    </xf>
    <xf numFmtId="0" fontId="1"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3" fillId="7" borderId="0" xfId="0" applyFont="1" applyFill="1"/>
    <xf numFmtId="0" fontId="3" fillId="8" borderId="0" xfId="0" applyFont="1" applyFill="1"/>
    <xf numFmtId="166" fontId="5" fillId="0" borderId="0" xfId="0" applyNumberFormat="1" applyFont="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54"/>
  <sheetViews>
    <sheetView tabSelected="1" topLeftCell="X1" workbookViewId="0">
      <pane ySplit="1" topLeftCell="A115" activePane="bottomLeft" state="frozen"/>
      <selection pane="bottomLeft" activeCell="Y142" sqref="Y142"/>
    </sheetView>
  </sheetViews>
  <sheetFormatPr baseColWidth="10" defaultColWidth="12.6640625" defaultRowHeight="15.75" customHeight="1" x14ac:dyDescent="0.15"/>
  <cols>
    <col min="2" max="10" width="18.83203125" customWidth="1"/>
    <col min="11" max="11" width="31.5" customWidth="1"/>
    <col min="12" max="13" width="18.83203125" customWidth="1"/>
    <col min="14" max="14" width="60.1640625" customWidth="1"/>
    <col min="15" max="16" width="18.83203125" customWidth="1"/>
    <col min="17" max="17" width="73.83203125" customWidth="1"/>
    <col min="18" max="19" width="18.83203125" customWidth="1"/>
    <col min="20" max="20" width="47.6640625" customWidth="1"/>
    <col min="21" max="23" width="18.83203125" customWidth="1"/>
    <col min="24" max="24" width="77" customWidth="1"/>
    <col min="25" max="25" width="27" customWidth="1"/>
    <col min="26" max="30" width="18.83203125" customWidth="1"/>
  </cols>
  <sheetData>
    <row r="1" spans="1:27" ht="15.75" customHeight="1" x14ac:dyDescent="0.15">
      <c r="B1" s="1" t="s">
        <v>0</v>
      </c>
      <c r="C1" s="14" t="s">
        <v>1</v>
      </c>
      <c r="D1" s="14" t="s">
        <v>2</v>
      </c>
      <c r="E1" s="14" t="s">
        <v>3</v>
      </c>
      <c r="F1" s="14" t="s">
        <v>4</v>
      </c>
      <c r="G1" s="14" t="s">
        <v>5</v>
      </c>
      <c r="H1" s="14" t="s">
        <v>6</v>
      </c>
      <c r="I1" s="14" t="s">
        <v>7</v>
      </c>
      <c r="J1" s="1" t="s">
        <v>8</v>
      </c>
      <c r="K1" s="14" t="s">
        <v>9</v>
      </c>
      <c r="L1" s="14" t="s">
        <v>10</v>
      </c>
      <c r="M1" s="14" t="s">
        <v>11</v>
      </c>
      <c r="N1" s="14" t="s">
        <v>12</v>
      </c>
      <c r="O1" s="1" t="s">
        <v>13</v>
      </c>
      <c r="P1" s="1" t="s">
        <v>14</v>
      </c>
      <c r="Q1" s="1" t="s">
        <v>15</v>
      </c>
      <c r="R1" s="14" t="s">
        <v>16</v>
      </c>
      <c r="S1" s="14" t="s">
        <v>17</v>
      </c>
      <c r="T1" s="14" t="s">
        <v>18</v>
      </c>
      <c r="U1" s="14" t="s">
        <v>19</v>
      </c>
      <c r="V1" s="14" t="s">
        <v>20</v>
      </c>
      <c r="W1" s="14" t="s">
        <v>21</v>
      </c>
      <c r="X1" s="1" t="s">
        <v>22</v>
      </c>
      <c r="Y1" s="1" t="s">
        <v>417</v>
      </c>
      <c r="Z1" s="1" t="s">
        <v>418</v>
      </c>
      <c r="AA1" s="1" t="s">
        <v>419</v>
      </c>
    </row>
    <row r="2" spans="1:27" ht="15.75" customHeight="1" x14ac:dyDescent="0.15">
      <c r="A2">
        <v>1</v>
      </c>
      <c r="B2" s="2">
        <v>44823.450023854166</v>
      </c>
      <c r="C2" s="1" t="s">
        <v>23</v>
      </c>
      <c r="D2" s="1" t="s">
        <v>24</v>
      </c>
      <c r="E2" s="1" t="s">
        <v>25</v>
      </c>
      <c r="F2" s="1" t="s">
        <v>26</v>
      </c>
      <c r="G2" s="1" t="s">
        <v>27</v>
      </c>
      <c r="H2" s="1" t="s">
        <v>28</v>
      </c>
      <c r="I2" s="1" t="s">
        <v>29</v>
      </c>
    </row>
    <row r="3" spans="1:27" ht="15.75" customHeight="1" x14ac:dyDescent="0.15">
      <c r="A3">
        <v>2</v>
      </c>
      <c r="B3" s="2">
        <v>44823.456556874997</v>
      </c>
      <c r="C3" s="1" t="s">
        <v>30</v>
      </c>
      <c r="D3" s="1" t="s">
        <v>31</v>
      </c>
      <c r="E3" s="1" t="s">
        <v>32</v>
      </c>
      <c r="F3" s="1" t="s">
        <v>33</v>
      </c>
      <c r="G3" s="1" t="s">
        <v>27</v>
      </c>
      <c r="H3" s="1" t="s">
        <v>28</v>
      </c>
      <c r="I3" s="1" t="s">
        <v>34</v>
      </c>
      <c r="J3" s="1" t="s">
        <v>35</v>
      </c>
    </row>
    <row r="4" spans="1:27" ht="15.75" customHeight="1" x14ac:dyDescent="0.15">
      <c r="A4">
        <v>3</v>
      </c>
      <c r="B4" s="2">
        <v>44823.461851168977</v>
      </c>
      <c r="C4" s="1" t="s">
        <v>36</v>
      </c>
      <c r="D4" s="1" t="s">
        <v>24</v>
      </c>
      <c r="E4" s="1" t="s">
        <v>25</v>
      </c>
      <c r="F4" s="1" t="s">
        <v>37</v>
      </c>
      <c r="G4" s="1" t="s">
        <v>47</v>
      </c>
      <c r="H4" s="1" t="s">
        <v>38</v>
      </c>
      <c r="K4" s="1" t="s">
        <v>39</v>
      </c>
      <c r="L4" s="1" t="s">
        <v>40</v>
      </c>
      <c r="M4" s="1" t="s">
        <v>41</v>
      </c>
      <c r="N4" s="1" t="s">
        <v>42</v>
      </c>
      <c r="O4" s="1" t="s">
        <v>43</v>
      </c>
      <c r="P4" s="1" t="s">
        <v>425</v>
      </c>
      <c r="Q4" s="1" t="s">
        <v>44</v>
      </c>
      <c r="R4" s="1" t="s">
        <v>45</v>
      </c>
      <c r="S4" s="1" t="s">
        <v>86</v>
      </c>
      <c r="T4" s="1">
        <v>4</v>
      </c>
      <c r="U4" s="1">
        <v>3</v>
      </c>
      <c r="V4" s="1">
        <v>3</v>
      </c>
      <c r="W4" s="1">
        <v>5</v>
      </c>
      <c r="X4" s="1" t="s">
        <v>46</v>
      </c>
    </row>
    <row r="5" spans="1:27" ht="15.75" customHeight="1" x14ac:dyDescent="0.15">
      <c r="A5">
        <v>4</v>
      </c>
      <c r="B5" s="2">
        <v>44823.492565277775</v>
      </c>
      <c r="C5" s="1" t="s">
        <v>23</v>
      </c>
      <c r="D5" s="1" t="s">
        <v>24</v>
      </c>
      <c r="E5" s="1" t="s">
        <v>25</v>
      </c>
      <c r="F5" s="1" t="s">
        <v>37</v>
      </c>
      <c r="G5" s="1" t="s">
        <v>47</v>
      </c>
      <c r="H5" s="1" t="s">
        <v>38</v>
      </c>
      <c r="K5" s="1" t="s">
        <v>48</v>
      </c>
      <c r="L5" s="1" t="s">
        <v>49</v>
      </c>
      <c r="M5" s="1" t="s">
        <v>41</v>
      </c>
      <c r="N5" s="1" t="s">
        <v>50</v>
      </c>
      <c r="O5" s="1" t="s">
        <v>51</v>
      </c>
      <c r="P5" s="1" t="s">
        <v>52</v>
      </c>
      <c r="Q5" s="1" t="s">
        <v>53</v>
      </c>
      <c r="R5" s="1" t="s">
        <v>54</v>
      </c>
      <c r="S5" s="1" t="s">
        <v>55</v>
      </c>
      <c r="T5" s="1">
        <v>5</v>
      </c>
      <c r="U5" s="1">
        <v>3</v>
      </c>
      <c r="V5" s="1">
        <v>1</v>
      </c>
      <c r="W5" s="1">
        <v>4</v>
      </c>
    </row>
    <row r="6" spans="1:27" ht="15.75" customHeight="1" x14ac:dyDescent="0.15">
      <c r="A6">
        <v>5</v>
      </c>
      <c r="B6" s="2">
        <v>44823.500626666668</v>
      </c>
      <c r="C6" s="1" t="s">
        <v>56</v>
      </c>
      <c r="D6" s="1" t="s">
        <v>24</v>
      </c>
      <c r="E6" s="1" t="s">
        <v>25</v>
      </c>
      <c r="F6" s="1" t="s">
        <v>26</v>
      </c>
      <c r="G6" s="1" t="s">
        <v>57</v>
      </c>
      <c r="H6" s="1" t="s">
        <v>38</v>
      </c>
      <c r="K6" s="1" t="s">
        <v>58</v>
      </c>
      <c r="L6" s="1" t="s">
        <v>59</v>
      </c>
      <c r="M6" s="1" t="s">
        <v>60</v>
      </c>
      <c r="N6" s="1" t="s">
        <v>61</v>
      </c>
      <c r="O6" s="1" t="s">
        <v>62</v>
      </c>
      <c r="P6" s="1" t="s">
        <v>63</v>
      </c>
      <c r="Q6" s="1">
        <v>2000</v>
      </c>
      <c r="R6" s="1" t="s">
        <v>346</v>
      </c>
      <c r="S6" s="1" t="s">
        <v>55</v>
      </c>
      <c r="T6" s="1">
        <v>5</v>
      </c>
      <c r="U6" s="1">
        <v>5</v>
      </c>
      <c r="V6" s="1">
        <v>3</v>
      </c>
      <c r="W6" s="1">
        <v>5</v>
      </c>
      <c r="X6" s="1" t="s">
        <v>64</v>
      </c>
    </row>
    <row r="7" spans="1:27" ht="15.75" customHeight="1" x14ac:dyDescent="0.15">
      <c r="A7">
        <v>6</v>
      </c>
      <c r="B7" s="2">
        <v>44823.502182650467</v>
      </c>
      <c r="C7" s="1" t="s">
        <v>23</v>
      </c>
      <c r="D7" s="1" t="s">
        <v>24</v>
      </c>
      <c r="E7" s="1" t="s">
        <v>65</v>
      </c>
      <c r="F7" s="1" t="s">
        <v>37</v>
      </c>
      <c r="G7" s="1" t="s">
        <v>27</v>
      </c>
      <c r="H7" s="1" t="s">
        <v>38</v>
      </c>
      <c r="K7" s="1" t="s">
        <v>48</v>
      </c>
      <c r="L7" s="1" t="s">
        <v>49</v>
      </c>
      <c r="M7" s="1" t="s">
        <v>66</v>
      </c>
      <c r="N7" s="1" t="s">
        <v>67</v>
      </c>
      <c r="O7" s="1" t="s">
        <v>68</v>
      </c>
      <c r="P7" s="1" t="s">
        <v>69</v>
      </c>
      <c r="Q7" s="1">
        <v>1000</v>
      </c>
      <c r="R7" s="1" t="s">
        <v>54</v>
      </c>
      <c r="S7" s="1" t="s">
        <v>55</v>
      </c>
      <c r="T7" s="1">
        <v>5</v>
      </c>
      <c r="U7" s="1">
        <v>5</v>
      </c>
      <c r="V7" s="1">
        <v>5</v>
      </c>
      <c r="W7" s="1">
        <v>5</v>
      </c>
    </row>
    <row r="8" spans="1:27" ht="15.75" customHeight="1" x14ac:dyDescent="0.15">
      <c r="A8">
        <v>7</v>
      </c>
      <c r="B8" s="2">
        <v>44823.503172245371</v>
      </c>
      <c r="C8" s="1" t="s">
        <v>56</v>
      </c>
      <c r="D8" s="1" t="s">
        <v>31</v>
      </c>
      <c r="E8" s="1" t="s">
        <v>25</v>
      </c>
      <c r="F8" s="1" t="s">
        <v>37</v>
      </c>
      <c r="G8" s="1" t="s">
        <v>47</v>
      </c>
      <c r="H8" s="1" t="s">
        <v>38</v>
      </c>
      <c r="K8" s="1" t="s">
        <v>48</v>
      </c>
      <c r="L8" s="1" t="s">
        <v>40</v>
      </c>
      <c r="M8" s="1" t="s">
        <v>66</v>
      </c>
      <c r="N8" s="1" t="s">
        <v>70</v>
      </c>
      <c r="O8" s="1" t="s">
        <v>68</v>
      </c>
      <c r="P8" s="1" t="s">
        <v>71</v>
      </c>
      <c r="Q8" s="1">
        <v>3000</v>
      </c>
      <c r="R8" s="1" t="s">
        <v>54</v>
      </c>
      <c r="S8" s="1" t="s">
        <v>55</v>
      </c>
      <c r="T8" s="1">
        <v>5</v>
      </c>
      <c r="U8" s="1">
        <v>5</v>
      </c>
      <c r="V8" s="1">
        <v>5</v>
      </c>
      <c r="W8" s="1">
        <v>5</v>
      </c>
    </row>
    <row r="9" spans="1:27" ht="15.75" customHeight="1" x14ac:dyDescent="0.15">
      <c r="A9">
        <v>8</v>
      </c>
      <c r="B9" s="2">
        <v>44823.503918865739</v>
      </c>
      <c r="C9" s="1" t="s">
        <v>23</v>
      </c>
      <c r="D9" s="1" t="s">
        <v>24</v>
      </c>
      <c r="E9" s="1" t="s">
        <v>25</v>
      </c>
      <c r="F9" s="1" t="s">
        <v>26</v>
      </c>
      <c r="G9" s="1" t="s">
        <v>27</v>
      </c>
      <c r="H9" s="1" t="s">
        <v>28</v>
      </c>
      <c r="I9" s="1" t="s">
        <v>72</v>
      </c>
      <c r="J9" s="1" t="s">
        <v>73</v>
      </c>
    </row>
    <row r="10" spans="1:27" ht="15.75" customHeight="1" x14ac:dyDescent="0.15">
      <c r="A10">
        <v>9</v>
      </c>
      <c r="B10" s="2">
        <v>44823.506246203702</v>
      </c>
      <c r="C10" s="1" t="s">
        <v>74</v>
      </c>
      <c r="D10" s="1" t="s">
        <v>24</v>
      </c>
      <c r="E10" s="1" t="s">
        <v>25</v>
      </c>
      <c r="F10" s="1" t="s">
        <v>26</v>
      </c>
      <c r="G10" s="1" t="s">
        <v>75</v>
      </c>
      <c r="H10" s="1" t="s">
        <v>38</v>
      </c>
      <c r="K10" s="1" t="s">
        <v>76</v>
      </c>
      <c r="L10" s="1" t="s">
        <v>77</v>
      </c>
      <c r="M10" s="1" t="s">
        <v>78</v>
      </c>
      <c r="N10" s="1" t="s">
        <v>79</v>
      </c>
      <c r="O10" s="1" t="s">
        <v>68</v>
      </c>
      <c r="P10" s="1" t="s">
        <v>80</v>
      </c>
      <c r="Q10" s="1" t="s">
        <v>81</v>
      </c>
      <c r="R10" s="1" t="s">
        <v>45</v>
      </c>
      <c r="S10" s="1" t="s">
        <v>55</v>
      </c>
      <c r="T10" s="1">
        <v>5</v>
      </c>
      <c r="U10" s="1">
        <v>5</v>
      </c>
      <c r="V10" s="1">
        <v>4</v>
      </c>
      <c r="W10" s="1">
        <v>5</v>
      </c>
      <c r="X10" s="1" t="s">
        <v>82</v>
      </c>
    </row>
    <row r="11" spans="1:27" ht="15.75" customHeight="1" x14ac:dyDescent="0.15">
      <c r="A11">
        <v>10</v>
      </c>
      <c r="B11" s="2">
        <v>44823.507162754628</v>
      </c>
      <c r="C11" s="1" t="s">
        <v>56</v>
      </c>
      <c r="D11" s="1" t="s">
        <v>24</v>
      </c>
      <c r="E11" s="1" t="s">
        <v>25</v>
      </c>
      <c r="F11" s="1" t="s">
        <v>26</v>
      </c>
      <c r="G11" s="1" t="s">
        <v>83</v>
      </c>
      <c r="H11" s="1" t="s">
        <v>38</v>
      </c>
      <c r="K11" s="1" t="s">
        <v>39</v>
      </c>
      <c r="L11" s="1" t="s">
        <v>49</v>
      </c>
      <c r="M11" s="1" t="s">
        <v>60</v>
      </c>
      <c r="N11" s="1" t="s">
        <v>84</v>
      </c>
      <c r="O11" s="1" t="s">
        <v>68</v>
      </c>
      <c r="P11" s="1" t="s">
        <v>71</v>
      </c>
      <c r="Q11" s="1" t="s">
        <v>85</v>
      </c>
      <c r="R11" s="1" t="s">
        <v>45</v>
      </c>
      <c r="S11" s="1" t="s">
        <v>86</v>
      </c>
      <c r="T11" s="1">
        <v>5</v>
      </c>
      <c r="U11" s="1">
        <v>4</v>
      </c>
      <c r="V11" s="1">
        <v>3</v>
      </c>
      <c r="W11" s="1">
        <v>3</v>
      </c>
      <c r="X11" s="1" t="s">
        <v>87</v>
      </c>
    </row>
    <row r="12" spans="1:27" ht="15.75" customHeight="1" x14ac:dyDescent="0.15">
      <c r="A12">
        <v>11</v>
      </c>
      <c r="B12" s="2">
        <v>44823.507352407411</v>
      </c>
      <c r="C12" s="1" t="s">
        <v>23</v>
      </c>
      <c r="D12" s="1" t="s">
        <v>24</v>
      </c>
      <c r="E12" s="1" t="s">
        <v>25</v>
      </c>
      <c r="F12" s="1" t="s">
        <v>37</v>
      </c>
      <c r="G12" s="1" t="s">
        <v>83</v>
      </c>
      <c r="H12" s="1" t="s">
        <v>28</v>
      </c>
      <c r="I12" s="1" t="s">
        <v>34</v>
      </c>
      <c r="J12" s="1" t="s">
        <v>88</v>
      </c>
    </row>
    <row r="13" spans="1:27" ht="15.75" customHeight="1" x14ac:dyDescent="0.15">
      <c r="A13">
        <v>12</v>
      </c>
      <c r="B13" s="2">
        <v>44823.508333425925</v>
      </c>
      <c r="C13" s="1" t="s">
        <v>56</v>
      </c>
      <c r="D13" s="1" t="s">
        <v>31</v>
      </c>
      <c r="E13" s="1" t="s">
        <v>89</v>
      </c>
      <c r="F13" s="1" t="s">
        <v>37</v>
      </c>
      <c r="G13" s="1" t="s">
        <v>47</v>
      </c>
      <c r="H13" s="1" t="s">
        <v>38</v>
      </c>
      <c r="K13" s="1" t="s">
        <v>39</v>
      </c>
      <c r="L13" s="1" t="s">
        <v>40</v>
      </c>
      <c r="M13" s="1" t="s">
        <v>41</v>
      </c>
      <c r="N13" s="1" t="s">
        <v>90</v>
      </c>
      <c r="O13" s="1" t="s">
        <v>68</v>
      </c>
      <c r="P13" s="1" t="s">
        <v>52</v>
      </c>
      <c r="Q13" s="1" t="s">
        <v>91</v>
      </c>
      <c r="R13" s="1" t="s">
        <v>45</v>
      </c>
      <c r="S13" s="1" t="s">
        <v>86</v>
      </c>
      <c r="T13" s="1">
        <v>5</v>
      </c>
      <c r="U13" s="1">
        <v>5</v>
      </c>
      <c r="V13" s="1">
        <v>4</v>
      </c>
      <c r="W13" s="1">
        <v>5</v>
      </c>
      <c r="X13" s="1" t="s">
        <v>92</v>
      </c>
    </row>
    <row r="14" spans="1:27" ht="15.75" customHeight="1" x14ac:dyDescent="0.15">
      <c r="A14">
        <v>13</v>
      </c>
      <c r="B14" s="2">
        <v>44823.50835984954</v>
      </c>
      <c r="C14" s="1" t="s">
        <v>93</v>
      </c>
      <c r="D14" s="1" t="s">
        <v>31</v>
      </c>
      <c r="E14" s="1" t="s">
        <v>25</v>
      </c>
      <c r="F14" s="1" t="s">
        <v>37</v>
      </c>
      <c r="G14" s="1" t="s">
        <v>27</v>
      </c>
      <c r="H14" s="1" t="s">
        <v>28</v>
      </c>
      <c r="I14" s="1" t="s">
        <v>34</v>
      </c>
    </row>
    <row r="15" spans="1:27" ht="15.75" customHeight="1" x14ac:dyDescent="0.15">
      <c r="A15">
        <v>14</v>
      </c>
      <c r="B15" s="2">
        <v>44823.508389085648</v>
      </c>
      <c r="C15" s="1" t="s">
        <v>23</v>
      </c>
      <c r="D15" s="1" t="s">
        <v>24</v>
      </c>
      <c r="E15" s="1" t="s">
        <v>25</v>
      </c>
      <c r="F15" s="1" t="s">
        <v>26</v>
      </c>
      <c r="G15" s="1" t="s">
        <v>57</v>
      </c>
      <c r="H15" s="1" t="s">
        <v>38</v>
      </c>
      <c r="K15" s="1" t="s">
        <v>94</v>
      </c>
      <c r="L15" s="1" t="s">
        <v>40</v>
      </c>
      <c r="M15" s="1" t="s">
        <v>41</v>
      </c>
      <c r="N15" s="1" t="s">
        <v>95</v>
      </c>
      <c r="O15" s="1" t="s">
        <v>96</v>
      </c>
      <c r="P15" s="1" t="s">
        <v>52</v>
      </c>
      <c r="Q15" s="1" t="s">
        <v>97</v>
      </c>
      <c r="R15" s="1" t="s">
        <v>54</v>
      </c>
      <c r="S15" s="1" t="s">
        <v>55</v>
      </c>
      <c r="T15" s="1">
        <v>5</v>
      </c>
      <c r="U15" s="1">
        <v>5</v>
      </c>
      <c r="V15" s="1">
        <v>3</v>
      </c>
      <c r="W15" s="1">
        <v>5</v>
      </c>
      <c r="X15" s="1" t="s">
        <v>98</v>
      </c>
    </row>
    <row r="16" spans="1:27" ht="15.75" customHeight="1" x14ac:dyDescent="0.15">
      <c r="A16">
        <v>15</v>
      </c>
      <c r="B16" s="2">
        <v>44823.508715532407</v>
      </c>
      <c r="C16" s="1" t="s">
        <v>93</v>
      </c>
      <c r="D16" s="1" t="s">
        <v>31</v>
      </c>
      <c r="E16" s="1" t="s">
        <v>25</v>
      </c>
      <c r="F16" s="1" t="s">
        <v>37</v>
      </c>
      <c r="G16" s="1" t="s">
        <v>27</v>
      </c>
      <c r="H16" s="1" t="s">
        <v>28</v>
      </c>
      <c r="I16" s="1" t="s">
        <v>34</v>
      </c>
    </row>
    <row r="17" spans="1:24" ht="15.75" customHeight="1" x14ac:dyDescent="0.15">
      <c r="A17">
        <v>16</v>
      </c>
      <c r="B17" s="2">
        <v>44823.515093854163</v>
      </c>
      <c r="C17" s="1" t="s">
        <v>23</v>
      </c>
      <c r="D17" s="1" t="s">
        <v>31</v>
      </c>
      <c r="E17" s="1" t="s">
        <v>25</v>
      </c>
      <c r="F17" s="1" t="s">
        <v>37</v>
      </c>
      <c r="G17" s="1" t="s">
        <v>57</v>
      </c>
      <c r="H17" s="1" t="s">
        <v>38</v>
      </c>
      <c r="K17" s="1" t="s">
        <v>99</v>
      </c>
      <c r="L17" s="1" t="s">
        <v>49</v>
      </c>
      <c r="M17" s="1" t="s">
        <v>66</v>
      </c>
      <c r="N17" s="1" t="s">
        <v>100</v>
      </c>
      <c r="O17" s="1" t="s">
        <v>68</v>
      </c>
      <c r="P17" s="1" t="s">
        <v>71</v>
      </c>
      <c r="Q17" s="1" t="s">
        <v>101</v>
      </c>
      <c r="R17" s="1" t="s">
        <v>45</v>
      </c>
      <c r="S17" s="1" t="s">
        <v>55</v>
      </c>
      <c r="T17" s="1">
        <v>3</v>
      </c>
      <c r="U17" s="1">
        <v>4</v>
      </c>
      <c r="V17" s="1">
        <v>4</v>
      </c>
      <c r="W17" s="1">
        <v>5</v>
      </c>
    </row>
    <row r="18" spans="1:24" ht="15.75" customHeight="1" x14ac:dyDescent="0.15">
      <c r="A18">
        <v>17</v>
      </c>
      <c r="B18" s="2">
        <v>44823.51645949074</v>
      </c>
      <c r="C18" s="1" t="s">
        <v>56</v>
      </c>
      <c r="D18" s="1" t="s">
        <v>31</v>
      </c>
      <c r="E18" s="1" t="s">
        <v>89</v>
      </c>
      <c r="F18" s="1" t="s">
        <v>26</v>
      </c>
      <c r="G18" s="1" t="s">
        <v>27</v>
      </c>
      <c r="H18" s="1" t="s">
        <v>38</v>
      </c>
      <c r="K18" s="1" t="s">
        <v>102</v>
      </c>
      <c r="L18" s="1" t="s">
        <v>103</v>
      </c>
      <c r="M18" s="1" t="s">
        <v>66</v>
      </c>
      <c r="N18" s="1" t="s">
        <v>104</v>
      </c>
      <c r="O18" s="1" t="s">
        <v>68</v>
      </c>
      <c r="P18" s="1" t="s">
        <v>69</v>
      </c>
      <c r="Q18" s="1">
        <v>2000</v>
      </c>
      <c r="R18" s="1" t="s">
        <v>54</v>
      </c>
      <c r="S18" s="1" t="s">
        <v>55</v>
      </c>
      <c r="T18" s="1">
        <v>4</v>
      </c>
      <c r="U18" s="1">
        <v>4</v>
      </c>
      <c r="V18" s="1">
        <v>3</v>
      </c>
      <c r="W18" s="1">
        <v>3</v>
      </c>
      <c r="X18" s="1" t="s">
        <v>105</v>
      </c>
    </row>
    <row r="19" spans="1:24" ht="15.75" customHeight="1" x14ac:dyDescent="0.15">
      <c r="A19">
        <v>18</v>
      </c>
      <c r="B19" s="2">
        <v>44823.51776260417</v>
      </c>
      <c r="C19" s="1" t="s">
        <v>56</v>
      </c>
      <c r="D19" s="1" t="s">
        <v>24</v>
      </c>
      <c r="E19" s="1" t="s">
        <v>25</v>
      </c>
      <c r="F19" s="1" t="s">
        <v>37</v>
      </c>
      <c r="G19" s="1" t="s">
        <v>27</v>
      </c>
      <c r="H19" s="1" t="s">
        <v>28</v>
      </c>
      <c r="I19" s="1" t="s">
        <v>34</v>
      </c>
      <c r="J19" s="1" t="s">
        <v>106</v>
      </c>
    </row>
    <row r="20" spans="1:24" ht="15.75" customHeight="1" x14ac:dyDescent="0.15">
      <c r="A20">
        <v>19</v>
      </c>
      <c r="B20" s="2">
        <v>44823.5214065162</v>
      </c>
      <c r="C20" s="1" t="s">
        <v>56</v>
      </c>
      <c r="D20" s="1" t="s">
        <v>24</v>
      </c>
      <c r="E20" s="1" t="s">
        <v>89</v>
      </c>
      <c r="F20" s="1" t="s">
        <v>37</v>
      </c>
      <c r="G20" s="1" t="s">
        <v>27</v>
      </c>
      <c r="H20" s="1" t="s">
        <v>28</v>
      </c>
      <c r="I20" s="1" t="s">
        <v>34</v>
      </c>
    </row>
    <row r="21" spans="1:24" ht="15.75" customHeight="1" x14ac:dyDescent="0.15">
      <c r="A21">
        <v>20</v>
      </c>
      <c r="B21" s="2">
        <v>44823.523103125</v>
      </c>
      <c r="C21" s="1" t="s">
        <v>23</v>
      </c>
      <c r="D21" s="1" t="s">
        <v>24</v>
      </c>
      <c r="E21" s="1" t="s">
        <v>25</v>
      </c>
      <c r="F21" s="1" t="s">
        <v>37</v>
      </c>
      <c r="G21" s="1" t="s">
        <v>27</v>
      </c>
      <c r="H21" s="1" t="s">
        <v>28</v>
      </c>
      <c r="I21" s="1" t="s">
        <v>107</v>
      </c>
    </row>
    <row r="22" spans="1:24" ht="15.75" customHeight="1" x14ac:dyDescent="0.15">
      <c r="A22">
        <v>21</v>
      </c>
      <c r="B22" s="2">
        <v>44823.526334386574</v>
      </c>
      <c r="C22" s="1" t="s">
        <v>30</v>
      </c>
      <c r="D22" s="1" t="s">
        <v>24</v>
      </c>
      <c r="E22" s="1" t="s">
        <v>25</v>
      </c>
      <c r="F22" s="1" t="s">
        <v>108</v>
      </c>
      <c r="G22" s="1" t="s">
        <v>27</v>
      </c>
      <c r="H22" s="1" t="s">
        <v>38</v>
      </c>
      <c r="K22" s="1" t="s">
        <v>102</v>
      </c>
      <c r="L22" s="1" t="s">
        <v>49</v>
      </c>
      <c r="M22" s="1" t="s">
        <v>78</v>
      </c>
      <c r="N22" s="1" t="s">
        <v>109</v>
      </c>
      <c r="O22" s="1" t="s">
        <v>110</v>
      </c>
      <c r="P22" s="1" t="s">
        <v>52</v>
      </c>
      <c r="Q22" s="1" t="s">
        <v>111</v>
      </c>
      <c r="R22" s="1" t="s">
        <v>45</v>
      </c>
      <c r="S22" s="1" t="s">
        <v>55</v>
      </c>
      <c r="T22" s="1">
        <v>4</v>
      </c>
      <c r="U22" s="1">
        <v>4</v>
      </c>
      <c r="V22" s="1">
        <v>2</v>
      </c>
      <c r="W22" s="1">
        <v>5</v>
      </c>
      <c r="X22" s="1" t="s">
        <v>112</v>
      </c>
    </row>
    <row r="23" spans="1:24" ht="15.75" customHeight="1" x14ac:dyDescent="0.15">
      <c r="A23" s="22">
        <v>22</v>
      </c>
      <c r="B23" s="2">
        <v>44823.530946782412</v>
      </c>
      <c r="C23" s="1" t="s">
        <v>56</v>
      </c>
      <c r="D23" s="1" t="s">
        <v>31</v>
      </c>
      <c r="E23" s="1" t="s">
        <v>25</v>
      </c>
      <c r="F23" s="1" t="s">
        <v>108</v>
      </c>
      <c r="G23" s="1" t="s">
        <v>47</v>
      </c>
      <c r="H23" s="1" t="s">
        <v>38</v>
      </c>
      <c r="K23" s="1" t="s">
        <v>113</v>
      </c>
      <c r="L23" s="1" t="s">
        <v>40</v>
      </c>
      <c r="M23" s="1" t="s">
        <v>66</v>
      </c>
      <c r="N23" s="1" t="s">
        <v>114</v>
      </c>
      <c r="O23" s="1" t="s">
        <v>115</v>
      </c>
      <c r="P23" s="1" t="s">
        <v>69</v>
      </c>
      <c r="Q23" s="1" t="s">
        <v>116</v>
      </c>
      <c r="R23" s="1" t="s">
        <v>45</v>
      </c>
      <c r="S23" s="1" t="s">
        <v>55</v>
      </c>
      <c r="T23" s="1">
        <v>5</v>
      </c>
      <c r="U23" s="1">
        <v>5</v>
      </c>
      <c r="V23" s="1">
        <v>5</v>
      </c>
      <c r="W23" s="1">
        <v>5</v>
      </c>
    </row>
    <row r="24" spans="1:24" ht="15.75" customHeight="1" x14ac:dyDescent="0.15">
      <c r="A24">
        <v>23</v>
      </c>
      <c r="B24" s="2">
        <v>44823.534630439812</v>
      </c>
      <c r="C24" s="1" t="s">
        <v>30</v>
      </c>
      <c r="D24" s="1" t="s">
        <v>24</v>
      </c>
      <c r="E24" s="1" t="s">
        <v>25</v>
      </c>
      <c r="F24" s="1" t="s">
        <v>37</v>
      </c>
      <c r="G24" s="1" t="s">
        <v>27</v>
      </c>
      <c r="H24" s="1" t="s">
        <v>28</v>
      </c>
      <c r="I24" s="1" t="s">
        <v>117</v>
      </c>
      <c r="J24" s="1" t="s">
        <v>118</v>
      </c>
    </row>
    <row r="25" spans="1:24" ht="15.75" customHeight="1" x14ac:dyDescent="0.15">
      <c r="A25">
        <v>24</v>
      </c>
      <c r="B25" s="2">
        <v>44823.534992523149</v>
      </c>
      <c r="C25" s="1" t="s">
        <v>56</v>
      </c>
      <c r="D25" s="1" t="s">
        <v>31</v>
      </c>
      <c r="E25" s="1" t="s">
        <v>25</v>
      </c>
      <c r="F25" s="1" t="s">
        <v>26</v>
      </c>
      <c r="G25" s="1" t="s">
        <v>47</v>
      </c>
      <c r="H25" s="1" t="s">
        <v>38</v>
      </c>
      <c r="K25" s="1" t="s">
        <v>119</v>
      </c>
      <c r="L25" s="1" t="s">
        <v>40</v>
      </c>
      <c r="M25" s="1" t="s">
        <v>66</v>
      </c>
      <c r="N25" s="1" t="s">
        <v>120</v>
      </c>
      <c r="O25" s="1" t="s">
        <v>121</v>
      </c>
      <c r="P25" s="1" t="s">
        <v>52</v>
      </c>
      <c r="Q25" s="1">
        <v>2000</v>
      </c>
      <c r="R25" s="1" t="s">
        <v>45</v>
      </c>
      <c r="S25" s="1" t="s">
        <v>86</v>
      </c>
      <c r="T25" s="1">
        <v>5</v>
      </c>
      <c r="U25" s="1">
        <v>5</v>
      </c>
      <c r="V25" s="1">
        <v>5</v>
      </c>
      <c r="W25" s="1">
        <v>5</v>
      </c>
      <c r="X25" s="1" t="s">
        <v>122</v>
      </c>
    </row>
    <row r="26" spans="1:24" ht="15.75" customHeight="1" x14ac:dyDescent="0.15">
      <c r="A26">
        <v>25</v>
      </c>
      <c r="B26" s="2">
        <v>44823.540926678237</v>
      </c>
      <c r="C26" s="1" t="s">
        <v>23</v>
      </c>
      <c r="D26" s="1" t="s">
        <v>24</v>
      </c>
      <c r="E26" s="1" t="s">
        <v>25</v>
      </c>
      <c r="F26" s="1" t="s">
        <v>37</v>
      </c>
      <c r="G26" s="1" t="s">
        <v>47</v>
      </c>
      <c r="H26" s="1" t="s">
        <v>38</v>
      </c>
      <c r="K26" s="1" t="s">
        <v>39</v>
      </c>
      <c r="L26" s="1" t="s">
        <v>40</v>
      </c>
      <c r="M26" s="1" t="s">
        <v>66</v>
      </c>
      <c r="N26" s="1" t="s">
        <v>123</v>
      </c>
      <c r="O26" s="1" t="s">
        <v>124</v>
      </c>
      <c r="P26" s="1" t="s">
        <v>63</v>
      </c>
      <c r="Q26" s="1" t="s">
        <v>125</v>
      </c>
      <c r="R26" s="1" t="s">
        <v>45</v>
      </c>
      <c r="S26" s="1" t="s">
        <v>55</v>
      </c>
      <c r="T26" s="1">
        <v>5</v>
      </c>
      <c r="U26" s="1">
        <v>3</v>
      </c>
      <c r="V26" s="1">
        <v>3</v>
      </c>
      <c r="W26" s="1">
        <v>5</v>
      </c>
    </row>
    <row r="27" spans="1:24" ht="15.75" customHeight="1" x14ac:dyDescent="0.15">
      <c r="A27">
        <v>26</v>
      </c>
      <c r="B27" s="2">
        <v>44823.541881886573</v>
      </c>
      <c r="C27" s="1" t="s">
        <v>56</v>
      </c>
      <c r="D27" s="1" t="s">
        <v>31</v>
      </c>
      <c r="E27" s="1" t="s">
        <v>89</v>
      </c>
      <c r="F27" s="1" t="s">
        <v>37</v>
      </c>
      <c r="G27" s="1" t="s">
        <v>57</v>
      </c>
      <c r="H27" s="1" t="s">
        <v>28</v>
      </c>
      <c r="I27" s="1" t="s">
        <v>34</v>
      </c>
    </row>
    <row r="28" spans="1:24" ht="15.75" customHeight="1" x14ac:dyDescent="0.15">
      <c r="A28">
        <v>27</v>
      </c>
      <c r="B28" s="2">
        <v>44823.552167280097</v>
      </c>
      <c r="C28" s="1" t="s">
        <v>56</v>
      </c>
      <c r="D28" s="1" t="s">
        <v>31</v>
      </c>
      <c r="E28" s="1" t="s">
        <v>126</v>
      </c>
      <c r="F28" s="1" t="s">
        <v>108</v>
      </c>
      <c r="G28" s="1" t="s">
        <v>27</v>
      </c>
      <c r="H28" s="1" t="s">
        <v>38</v>
      </c>
      <c r="K28" s="1" t="s">
        <v>127</v>
      </c>
      <c r="L28" s="1" t="s">
        <v>77</v>
      </c>
      <c r="M28" s="1" t="s">
        <v>66</v>
      </c>
      <c r="N28" s="1" t="s">
        <v>128</v>
      </c>
      <c r="O28" s="1" t="s">
        <v>68</v>
      </c>
      <c r="P28" s="1" t="s">
        <v>52</v>
      </c>
      <c r="Q28" s="1" t="s">
        <v>129</v>
      </c>
      <c r="R28" s="1" t="s">
        <v>54</v>
      </c>
      <c r="S28" s="1" t="s">
        <v>55</v>
      </c>
      <c r="T28" s="1">
        <v>3</v>
      </c>
      <c r="U28" s="1">
        <v>3</v>
      </c>
      <c r="V28" s="1">
        <v>3</v>
      </c>
      <c r="W28" s="1">
        <v>4</v>
      </c>
      <c r="X28" s="1" t="s">
        <v>130</v>
      </c>
    </row>
    <row r="29" spans="1:24" ht="15.75" customHeight="1" x14ac:dyDescent="0.15">
      <c r="A29">
        <v>28</v>
      </c>
      <c r="B29" s="2">
        <v>44823.553756990739</v>
      </c>
      <c r="C29" s="1" t="s">
        <v>93</v>
      </c>
      <c r="D29" s="1" t="s">
        <v>31</v>
      </c>
      <c r="E29" s="1" t="s">
        <v>25</v>
      </c>
      <c r="F29" s="1" t="s">
        <v>108</v>
      </c>
      <c r="G29" s="1" t="s">
        <v>47</v>
      </c>
      <c r="H29" s="1" t="s">
        <v>38</v>
      </c>
      <c r="K29" s="1" t="s">
        <v>102</v>
      </c>
      <c r="L29" s="1" t="s">
        <v>103</v>
      </c>
      <c r="M29" s="1" t="s">
        <v>41</v>
      </c>
      <c r="N29" s="1" t="s">
        <v>131</v>
      </c>
      <c r="O29" s="1" t="s">
        <v>68</v>
      </c>
      <c r="P29" s="1" t="s">
        <v>71</v>
      </c>
      <c r="Q29" s="1" t="s">
        <v>132</v>
      </c>
      <c r="R29" s="1" t="s">
        <v>54</v>
      </c>
      <c r="S29" s="1" t="s">
        <v>86</v>
      </c>
      <c r="T29" s="1">
        <v>1</v>
      </c>
      <c r="U29" s="1">
        <v>1</v>
      </c>
      <c r="V29" s="1">
        <v>1</v>
      </c>
      <c r="W29" s="1">
        <v>1</v>
      </c>
      <c r="X29" s="1" t="s">
        <v>133</v>
      </c>
    </row>
    <row r="30" spans="1:24" ht="15.75" customHeight="1" x14ac:dyDescent="0.15">
      <c r="A30">
        <v>29</v>
      </c>
      <c r="B30" s="2">
        <v>44823.555030324074</v>
      </c>
      <c r="C30" s="1" t="s">
        <v>23</v>
      </c>
      <c r="D30" s="1" t="s">
        <v>24</v>
      </c>
      <c r="E30" s="1" t="s">
        <v>126</v>
      </c>
      <c r="F30" s="1" t="s">
        <v>37</v>
      </c>
      <c r="G30" s="1" t="s">
        <v>27</v>
      </c>
      <c r="H30" s="1" t="s">
        <v>28</v>
      </c>
      <c r="I30" s="1" t="s">
        <v>34</v>
      </c>
    </row>
    <row r="31" spans="1:24" ht="15.75" customHeight="1" x14ac:dyDescent="0.15">
      <c r="A31">
        <v>30</v>
      </c>
      <c r="B31" s="2">
        <v>44823.568389305554</v>
      </c>
      <c r="C31" s="1" t="s">
        <v>93</v>
      </c>
      <c r="D31" s="1" t="s">
        <v>24</v>
      </c>
      <c r="E31" s="1" t="s">
        <v>25</v>
      </c>
      <c r="F31" s="1" t="s">
        <v>26</v>
      </c>
      <c r="G31" s="1" t="s">
        <v>57</v>
      </c>
      <c r="H31" s="1" t="s">
        <v>38</v>
      </c>
      <c r="K31" s="1" t="s">
        <v>134</v>
      </c>
      <c r="L31" s="1" t="s">
        <v>77</v>
      </c>
      <c r="M31" s="1" t="s">
        <v>41</v>
      </c>
      <c r="N31" s="1" t="s">
        <v>135</v>
      </c>
      <c r="O31" s="1" t="s">
        <v>68</v>
      </c>
      <c r="P31" s="1" t="s">
        <v>69</v>
      </c>
      <c r="Q31" s="1" t="s">
        <v>136</v>
      </c>
      <c r="R31" s="1" t="s">
        <v>45</v>
      </c>
      <c r="S31" s="1" t="s">
        <v>55</v>
      </c>
      <c r="T31" s="1">
        <v>4</v>
      </c>
      <c r="U31" s="1">
        <v>4</v>
      </c>
      <c r="V31" s="1">
        <v>2</v>
      </c>
      <c r="W31" s="1">
        <v>5</v>
      </c>
    </row>
    <row r="32" spans="1:24" ht="15.75" customHeight="1" x14ac:dyDescent="0.15">
      <c r="A32">
        <v>31</v>
      </c>
      <c r="B32" s="2">
        <v>44823.577644930556</v>
      </c>
      <c r="C32" s="1" t="s">
        <v>56</v>
      </c>
      <c r="D32" s="1" t="s">
        <v>31</v>
      </c>
      <c r="E32" s="1" t="s">
        <v>65</v>
      </c>
      <c r="F32" s="1" t="s">
        <v>26</v>
      </c>
      <c r="G32" s="1" t="s">
        <v>137</v>
      </c>
      <c r="H32" s="1" t="s">
        <v>38</v>
      </c>
      <c r="K32" s="1" t="s">
        <v>138</v>
      </c>
      <c r="L32" s="1" t="s">
        <v>40</v>
      </c>
      <c r="M32" s="1" t="s">
        <v>66</v>
      </c>
      <c r="N32" s="1" t="s">
        <v>139</v>
      </c>
      <c r="O32" s="1" t="s">
        <v>110</v>
      </c>
      <c r="P32" s="1" t="s">
        <v>63</v>
      </c>
      <c r="Q32" s="1" t="s">
        <v>140</v>
      </c>
      <c r="R32" s="1" t="s">
        <v>54</v>
      </c>
      <c r="S32" s="1" t="s">
        <v>55</v>
      </c>
      <c r="T32" s="1">
        <v>1</v>
      </c>
      <c r="U32" s="1">
        <v>1</v>
      </c>
      <c r="V32" s="1">
        <v>1</v>
      </c>
      <c r="W32" s="1">
        <v>1</v>
      </c>
      <c r="X32" s="1" t="s">
        <v>141</v>
      </c>
    </row>
    <row r="33" spans="1:24" ht="15.75" customHeight="1" x14ac:dyDescent="0.15">
      <c r="A33">
        <v>32</v>
      </c>
      <c r="B33" s="2">
        <v>44823.588029525461</v>
      </c>
      <c r="C33" s="1" t="s">
        <v>23</v>
      </c>
      <c r="D33" s="1" t="s">
        <v>24</v>
      </c>
      <c r="E33" s="1" t="s">
        <v>89</v>
      </c>
      <c r="F33" s="1" t="s">
        <v>26</v>
      </c>
      <c r="G33" s="1" t="s">
        <v>27</v>
      </c>
      <c r="H33" s="1" t="s">
        <v>38</v>
      </c>
      <c r="K33" s="1" t="s">
        <v>142</v>
      </c>
      <c r="L33" s="1" t="s">
        <v>59</v>
      </c>
      <c r="M33" s="1" t="s">
        <v>41</v>
      </c>
      <c r="N33" s="1" t="s">
        <v>143</v>
      </c>
      <c r="O33" s="1" t="s">
        <v>43</v>
      </c>
      <c r="P33" s="1" t="s">
        <v>52</v>
      </c>
      <c r="Q33" s="1" t="s">
        <v>144</v>
      </c>
      <c r="R33" s="1" t="s">
        <v>45</v>
      </c>
      <c r="S33" s="1" t="s">
        <v>55</v>
      </c>
      <c r="T33" s="1">
        <v>5</v>
      </c>
      <c r="U33" s="1">
        <v>5</v>
      </c>
      <c r="V33" s="1">
        <v>2</v>
      </c>
      <c r="W33" s="1">
        <v>5</v>
      </c>
    </row>
    <row r="34" spans="1:24" ht="15.75" customHeight="1" x14ac:dyDescent="0.15">
      <c r="A34">
        <v>33</v>
      </c>
      <c r="B34" s="2">
        <v>44823.596143379633</v>
      </c>
      <c r="C34" s="1" t="s">
        <v>56</v>
      </c>
      <c r="D34" s="1" t="s">
        <v>31</v>
      </c>
      <c r="E34" s="1" t="s">
        <v>89</v>
      </c>
      <c r="F34" s="1" t="s">
        <v>26</v>
      </c>
      <c r="G34" s="1" t="s">
        <v>47</v>
      </c>
      <c r="H34" s="1" t="s">
        <v>38</v>
      </c>
      <c r="K34" s="1" t="s">
        <v>119</v>
      </c>
      <c r="L34" s="1" t="s">
        <v>40</v>
      </c>
      <c r="M34" s="1" t="s">
        <v>41</v>
      </c>
      <c r="N34" s="1" t="s">
        <v>145</v>
      </c>
      <c r="O34" s="1" t="s">
        <v>146</v>
      </c>
      <c r="P34" s="1" t="s">
        <v>52</v>
      </c>
      <c r="Q34" s="1" t="s">
        <v>147</v>
      </c>
      <c r="R34" s="1" t="s">
        <v>45</v>
      </c>
      <c r="S34" s="1" t="s">
        <v>55</v>
      </c>
      <c r="T34" s="1">
        <v>5</v>
      </c>
      <c r="U34" s="1">
        <v>5</v>
      </c>
      <c r="V34" s="1">
        <v>5</v>
      </c>
      <c r="W34" s="1">
        <v>5</v>
      </c>
    </row>
    <row r="35" spans="1:24" ht="15.75" customHeight="1" x14ac:dyDescent="0.15">
      <c r="A35">
        <v>34</v>
      </c>
      <c r="B35" s="2">
        <v>44823.597232372689</v>
      </c>
      <c r="C35" s="1" t="s">
        <v>56</v>
      </c>
      <c r="D35" s="1" t="s">
        <v>31</v>
      </c>
      <c r="E35" s="1" t="s">
        <v>25</v>
      </c>
      <c r="F35" s="1" t="s">
        <v>26</v>
      </c>
      <c r="G35" s="1" t="s">
        <v>27</v>
      </c>
      <c r="H35" s="1" t="s">
        <v>28</v>
      </c>
      <c r="I35" s="1" t="s">
        <v>34</v>
      </c>
      <c r="J35" s="1" t="s">
        <v>148</v>
      </c>
    </row>
    <row r="36" spans="1:24" ht="15.75" customHeight="1" x14ac:dyDescent="0.15">
      <c r="A36">
        <v>35</v>
      </c>
      <c r="B36" s="2">
        <v>44823.599914432867</v>
      </c>
      <c r="C36" s="1" t="s">
        <v>56</v>
      </c>
      <c r="D36" s="1" t="s">
        <v>31</v>
      </c>
      <c r="E36" s="1" t="s">
        <v>25</v>
      </c>
      <c r="F36" s="1" t="s">
        <v>26</v>
      </c>
      <c r="G36" s="1" t="s">
        <v>27</v>
      </c>
      <c r="H36" s="1" t="s">
        <v>28</v>
      </c>
      <c r="I36" s="1" t="s">
        <v>34</v>
      </c>
    </row>
    <row r="37" spans="1:24" ht="15.75" customHeight="1" x14ac:dyDescent="0.15">
      <c r="A37">
        <v>36</v>
      </c>
      <c r="B37" s="2">
        <v>44823.601494409726</v>
      </c>
      <c r="C37" s="1" t="s">
        <v>23</v>
      </c>
      <c r="D37" s="1" t="s">
        <v>24</v>
      </c>
      <c r="E37" s="1" t="s">
        <v>25</v>
      </c>
      <c r="F37" s="1" t="s">
        <v>26</v>
      </c>
      <c r="G37" s="1" t="s">
        <v>47</v>
      </c>
      <c r="H37" s="1" t="s">
        <v>38</v>
      </c>
      <c r="K37" s="1" t="s">
        <v>113</v>
      </c>
      <c r="L37" s="1" t="s">
        <v>40</v>
      </c>
      <c r="M37" s="1" t="s">
        <v>78</v>
      </c>
      <c r="N37" s="1" t="s">
        <v>149</v>
      </c>
      <c r="O37" s="1" t="s">
        <v>150</v>
      </c>
      <c r="P37" s="1" t="s">
        <v>63</v>
      </c>
      <c r="Q37" s="1" t="s">
        <v>151</v>
      </c>
      <c r="R37" s="1" t="s">
        <v>45</v>
      </c>
      <c r="S37" s="1" t="s">
        <v>55</v>
      </c>
      <c r="T37" s="1">
        <v>5</v>
      </c>
      <c r="U37" s="1">
        <v>5</v>
      </c>
      <c r="V37" s="1">
        <v>5</v>
      </c>
      <c r="W37" s="1">
        <v>5</v>
      </c>
    </row>
    <row r="38" spans="1:24" ht="15.75" customHeight="1" x14ac:dyDescent="0.15">
      <c r="A38">
        <v>37</v>
      </c>
      <c r="B38" s="2">
        <v>44823.602321435188</v>
      </c>
      <c r="C38" s="1" t="s">
        <v>56</v>
      </c>
      <c r="D38" s="1" t="s">
        <v>24</v>
      </c>
      <c r="E38" s="1" t="s">
        <v>126</v>
      </c>
      <c r="F38" s="1" t="s">
        <v>37</v>
      </c>
      <c r="G38" s="1" t="s">
        <v>27</v>
      </c>
      <c r="H38" s="1" t="s">
        <v>28</v>
      </c>
      <c r="I38" s="1" t="s">
        <v>152</v>
      </c>
      <c r="J38" s="1" t="s">
        <v>28</v>
      </c>
    </row>
    <row r="39" spans="1:24" ht="15.75" customHeight="1" x14ac:dyDescent="0.15">
      <c r="A39">
        <v>38</v>
      </c>
      <c r="B39" s="2">
        <v>44823.611418495369</v>
      </c>
      <c r="C39" s="1" t="s">
        <v>56</v>
      </c>
      <c r="D39" s="1" t="s">
        <v>24</v>
      </c>
      <c r="E39" s="1" t="s">
        <v>25</v>
      </c>
      <c r="F39" s="1" t="s">
        <v>26</v>
      </c>
      <c r="G39" s="1" t="s">
        <v>27</v>
      </c>
      <c r="H39" s="1" t="s">
        <v>38</v>
      </c>
      <c r="K39" s="1" t="s">
        <v>153</v>
      </c>
      <c r="L39" s="1" t="s">
        <v>77</v>
      </c>
      <c r="M39" s="1" t="s">
        <v>41</v>
      </c>
      <c r="N39" s="1" t="s">
        <v>104</v>
      </c>
      <c r="O39" s="1" t="s">
        <v>68</v>
      </c>
      <c r="P39" s="1" t="s">
        <v>69</v>
      </c>
      <c r="Q39" s="1" t="s">
        <v>154</v>
      </c>
      <c r="R39" s="1" t="s">
        <v>45</v>
      </c>
      <c r="S39" s="1" t="s">
        <v>55</v>
      </c>
      <c r="T39" s="1">
        <v>4</v>
      </c>
      <c r="U39" s="1">
        <v>4</v>
      </c>
      <c r="V39" s="1">
        <v>2</v>
      </c>
      <c r="W39" s="1">
        <v>3</v>
      </c>
      <c r="X39" s="1" t="s">
        <v>155</v>
      </c>
    </row>
    <row r="40" spans="1:24" ht="15.75" customHeight="1" x14ac:dyDescent="0.15">
      <c r="A40">
        <v>39</v>
      </c>
      <c r="B40" s="2">
        <v>44823.622591053238</v>
      </c>
      <c r="C40" s="1" t="s">
        <v>30</v>
      </c>
      <c r="D40" s="1" t="s">
        <v>24</v>
      </c>
      <c r="E40" s="1" t="s">
        <v>126</v>
      </c>
      <c r="F40" s="1" t="s">
        <v>37</v>
      </c>
      <c r="G40" s="1" t="s">
        <v>27</v>
      </c>
      <c r="H40" s="1" t="s">
        <v>28</v>
      </c>
      <c r="I40" s="1" t="s">
        <v>34</v>
      </c>
      <c r="J40" s="1" t="s">
        <v>156</v>
      </c>
    </row>
    <row r="41" spans="1:24" ht="15.75" customHeight="1" x14ac:dyDescent="0.15">
      <c r="A41">
        <v>40</v>
      </c>
      <c r="B41" s="2">
        <v>44823.623054467593</v>
      </c>
      <c r="C41" s="1" t="s">
        <v>56</v>
      </c>
      <c r="D41" s="1" t="s">
        <v>24</v>
      </c>
      <c r="E41" s="1" t="s">
        <v>25</v>
      </c>
      <c r="F41" s="1" t="s">
        <v>26</v>
      </c>
      <c r="G41" s="1" t="s">
        <v>157</v>
      </c>
      <c r="H41" s="1" t="s">
        <v>28</v>
      </c>
      <c r="I41" s="1" t="s">
        <v>158</v>
      </c>
      <c r="J41" s="1" t="s">
        <v>159</v>
      </c>
    </row>
    <row r="42" spans="1:24" ht="15.75" customHeight="1" x14ac:dyDescent="0.15">
      <c r="A42">
        <v>41</v>
      </c>
      <c r="B42" s="2">
        <v>44823.624191620373</v>
      </c>
      <c r="C42" s="1" t="s">
        <v>56</v>
      </c>
      <c r="D42" s="1" t="s">
        <v>24</v>
      </c>
      <c r="E42" s="1" t="s">
        <v>89</v>
      </c>
      <c r="F42" s="1" t="s">
        <v>26</v>
      </c>
      <c r="G42" s="1" t="s">
        <v>160</v>
      </c>
      <c r="H42" s="1" t="s">
        <v>38</v>
      </c>
      <c r="K42" s="1" t="s">
        <v>161</v>
      </c>
      <c r="L42" s="1" t="s">
        <v>77</v>
      </c>
      <c r="M42" s="1" t="s">
        <v>41</v>
      </c>
      <c r="N42" s="1" t="s">
        <v>162</v>
      </c>
      <c r="O42" s="1" t="s">
        <v>43</v>
      </c>
      <c r="P42" s="1" t="s">
        <v>52</v>
      </c>
      <c r="Q42" s="1">
        <v>4000</v>
      </c>
      <c r="R42" s="1" t="s">
        <v>45</v>
      </c>
      <c r="S42" s="1" t="s">
        <v>55</v>
      </c>
      <c r="T42" s="1">
        <v>5</v>
      </c>
      <c r="U42" s="1">
        <v>5</v>
      </c>
      <c r="V42" s="1">
        <v>3</v>
      </c>
      <c r="W42" s="1">
        <v>5</v>
      </c>
    </row>
    <row r="43" spans="1:24" ht="15.75" customHeight="1" x14ac:dyDescent="0.15">
      <c r="A43">
        <v>42</v>
      </c>
      <c r="B43" s="2">
        <v>44823.625016388891</v>
      </c>
      <c r="C43" s="1" t="s">
        <v>56</v>
      </c>
      <c r="D43" s="1" t="s">
        <v>24</v>
      </c>
      <c r="E43" s="1" t="s">
        <v>25</v>
      </c>
      <c r="F43" s="1" t="s">
        <v>26</v>
      </c>
      <c r="G43" s="1" t="s">
        <v>27</v>
      </c>
      <c r="H43" s="1" t="s">
        <v>38</v>
      </c>
      <c r="K43" s="1" t="s">
        <v>163</v>
      </c>
      <c r="L43" s="1" t="s">
        <v>77</v>
      </c>
      <c r="M43" s="1" t="s">
        <v>41</v>
      </c>
      <c r="N43" s="1" t="s">
        <v>164</v>
      </c>
      <c r="O43" s="1" t="s">
        <v>68</v>
      </c>
      <c r="P43" s="1" t="s">
        <v>71</v>
      </c>
      <c r="Q43" s="1">
        <v>3000</v>
      </c>
      <c r="R43" s="1" t="s">
        <v>346</v>
      </c>
      <c r="S43" s="1" t="s">
        <v>86</v>
      </c>
      <c r="T43" s="1">
        <v>3</v>
      </c>
      <c r="U43" s="1">
        <v>3</v>
      </c>
      <c r="V43" s="1">
        <v>3</v>
      </c>
      <c r="W43" s="1">
        <v>3</v>
      </c>
      <c r="X43" s="1" t="s">
        <v>165</v>
      </c>
    </row>
    <row r="44" spans="1:24" ht="15.75" customHeight="1" x14ac:dyDescent="0.15">
      <c r="A44">
        <v>43</v>
      </c>
      <c r="B44" s="2">
        <v>44823.625176041664</v>
      </c>
      <c r="C44" s="1" t="s">
        <v>56</v>
      </c>
      <c r="D44" s="1" t="s">
        <v>31</v>
      </c>
      <c r="E44" s="1" t="s">
        <v>89</v>
      </c>
      <c r="F44" s="1" t="s">
        <v>37</v>
      </c>
      <c r="G44" s="1" t="s">
        <v>57</v>
      </c>
      <c r="H44" s="1" t="s">
        <v>38</v>
      </c>
      <c r="K44" s="1" t="s">
        <v>166</v>
      </c>
      <c r="L44" s="1" t="s">
        <v>49</v>
      </c>
      <c r="M44" s="1" t="s">
        <v>66</v>
      </c>
      <c r="N44" s="1" t="s">
        <v>167</v>
      </c>
      <c r="O44" s="1" t="s">
        <v>68</v>
      </c>
      <c r="P44" s="1" t="s">
        <v>69</v>
      </c>
      <c r="Q44" s="1" t="s">
        <v>168</v>
      </c>
      <c r="R44" s="1" t="s">
        <v>346</v>
      </c>
      <c r="S44" s="1" t="s">
        <v>86</v>
      </c>
      <c r="T44" s="1">
        <v>5</v>
      </c>
      <c r="U44" s="1">
        <v>5</v>
      </c>
      <c r="V44" s="1">
        <v>4</v>
      </c>
      <c r="W44" s="1">
        <v>4</v>
      </c>
    </row>
    <row r="45" spans="1:24" ht="15.75" customHeight="1" x14ac:dyDescent="0.15">
      <c r="A45">
        <v>44</v>
      </c>
      <c r="B45" s="2">
        <v>44823.626800312501</v>
      </c>
      <c r="C45" s="1" t="s">
        <v>30</v>
      </c>
      <c r="D45" s="1" t="s">
        <v>24</v>
      </c>
      <c r="E45" s="1" t="s">
        <v>89</v>
      </c>
      <c r="F45" s="1" t="s">
        <v>26</v>
      </c>
      <c r="G45" s="1" t="s">
        <v>27</v>
      </c>
      <c r="H45" s="1" t="s">
        <v>28</v>
      </c>
      <c r="I45" s="1" t="s">
        <v>169</v>
      </c>
      <c r="J45" s="1" t="s">
        <v>170</v>
      </c>
    </row>
    <row r="46" spans="1:24" ht="15.75" customHeight="1" x14ac:dyDescent="0.15">
      <c r="A46">
        <v>45</v>
      </c>
      <c r="B46" s="2">
        <v>44823.628260891201</v>
      </c>
      <c r="C46" s="1" t="s">
        <v>36</v>
      </c>
      <c r="D46" s="1" t="s">
        <v>31</v>
      </c>
      <c r="E46" s="1" t="s">
        <v>126</v>
      </c>
      <c r="F46" s="1" t="s">
        <v>108</v>
      </c>
      <c r="G46" s="1" t="s">
        <v>57</v>
      </c>
      <c r="H46" s="1" t="s">
        <v>38</v>
      </c>
      <c r="K46" s="1" t="s">
        <v>127</v>
      </c>
      <c r="L46" s="1" t="s">
        <v>59</v>
      </c>
      <c r="M46" s="1" t="s">
        <v>66</v>
      </c>
      <c r="N46" s="1" t="s">
        <v>171</v>
      </c>
      <c r="O46" s="1" t="s">
        <v>68</v>
      </c>
      <c r="P46" s="1" t="s">
        <v>69</v>
      </c>
      <c r="Q46" s="1" t="s">
        <v>172</v>
      </c>
      <c r="R46" s="1" t="s">
        <v>54</v>
      </c>
      <c r="S46" s="1" t="s">
        <v>55</v>
      </c>
      <c r="T46" s="1">
        <v>5</v>
      </c>
      <c r="U46" s="1">
        <v>5</v>
      </c>
      <c r="V46" s="1">
        <v>3</v>
      </c>
      <c r="W46" s="1">
        <v>5</v>
      </c>
    </row>
    <row r="47" spans="1:24" ht="15.75" customHeight="1" x14ac:dyDescent="0.15">
      <c r="A47">
        <v>46</v>
      </c>
      <c r="B47" s="2">
        <v>44823.628851469912</v>
      </c>
      <c r="C47" s="1" t="s">
        <v>56</v>
      </c>
      <c r="D47" s="1" t="s">
        <v>31</v>
      </c>
      <c r="E47" s="1" t="s">
        <v>25</v>
      </c>
      <c r="F47" s="1" t="s">
        <v>26</v>
      </c>
      <c r="G47" s="1" t="s">
        <v>47</v>
      </c>
      <c r="H47" s="1" t="s">
        <v>38</v>
      </c>
      <c r="K47" s="1" t="s">
        <v>113</v>
      </c>
      <c r="L47" s="1" t="s">
        <v>40</v>
      </c>
      <c r="M47" s="1" t="s">
        <v>41</v>
      </c>
      <c r="N47" s="1" t="s">
        <v>173</v>
      </c>
      <c r="O47" s="1" t="s">
        <v>68</v>
      </c>
      <c r="P47" s="1" t="s">
        <v>69</v>
      </c>
      <c r="Q47" s="1">
        <v>1</v>
      </c>
      <c r="R47" s="1" t="s">
        <v>45</v>
      </c>
      <c r="S47" s="1" t="s">
        <v>86</v>
      </c>
      <c r="T47" s="1">
        <v>3</v>
      </c>
      <c r="U47" s="1">
        <v>3</v>
      </c>
      <c r="V47" s="1">
        <v>3</v>
      </c>
      <c r="W47" s="1">
        <v>3</v>
      </c>
      <c r="X47" s="1" t="s">
        <v>174</v>
      </c>
    </row>
    <row r="48" spans="1:24" ht="15.75" customHeight="1" x14ac:dyDescent="0.15">
      <c r="A48">
        <v>47</v>
      </c>
      <c r="B48" s="2">
        <v>44823.643318136572</v>
      </c>
      <c r="C48" s="1" t="s">
        <v>93</v>
      </c>
      <c r="D48" s="1" t="s">
        <v>31</v>
      </c>
      <c r="E48" s="1" t="s">
        <v>89</v>
      </c>
      <c r="F48" s="1" t="s">
        <v>26</v>
      </c>
      <c r="G48" s="1" t="s">
        <v>47</v>
      </c>
      <c r="H48" s="1" t="s">
        <v>38</v>
      </c>
      <c r="K48" s="1" t="s">
        <v>175</v>
      </c>
      <c r="L48" s="1" t="s">
        <v>59</v>
      </c>
      <c r="M48" s="1" t="s">
        <v>66</v>
      </c>
      <c r="N48" s="1" t="s">
        <v>176</v>
      </c>
      <c r="O48" s="1" t="s">
        <v>43</v>
      </c>
      <c r="P48" s="1" t="s">
        <v>69</v>
      </c>
      <c r="Q48" s="1" t="s">
        <v>177</v>
      </c>
      <c r="R48" s="1" t="s">
        <v>45</v>
      </c>
      <c r="S48" s="1" t="s">
        <v>86</v>
      </c>
      <c r="T48" s="1">
        <v>5</v>
      </c>
      <c r="U48" s="1">
        <v>5</v>
      </c>
      <c r="V48" s="1">
        <v>5</v>
      </c>
      <c r="W48" s="1">
        <v>5</v>
      </c>
      <c r="X48" s="1" t="s">
        <v>178</v>
      </c>
    </row>
    <row r="49" spans="1:24" ht="15.75" customHeight="1" x14ac:dyDescent="0.15">
      <c r="A49">
        <v>48</v>
      </c>
      <c r="B49" s="2">
        <v>44823.650143194449</v>
      </c>
      <c r="C49" s="1" t="s">
        <v>93</v>
      </c>
      <c r="D49" s="1" t="s">
        <v>31</v>
      </c>
      <c r="E49" s="1" t="s">
        <v>89</v>
      </c>
      <c r="F49" s="1" t="s">
        <v>108</v>
      </c>
      <c r="G49" s="1" t="s">
        <v>47</v>
      </c>
      <c r="H49" s="1" t="s">
        <v>38</v>
      </c>
      <c r="K49" s="1" t="s">
        <v>161</v>
      </c>
      <c r="L49" s="1" t="s">
        <v>40</v>
      </c>
      <c r="M49" s="1" t="s">
        <v>41</v>
      </c>
      <c r="N49" s="1" t="s">
        <v>179</v>
      </c>
      <c r="O49" s="1" t="s">
        <v>43</v>
      </c>
      <c r="P49" s="1" t="s">
        <v>71</v>
      </c>
      <c r="Q49" s="1" t="s">
        <v>180</v>
      </c>
      <c r="R49" s="1" t="s">
        <v>54</v>
      </c>
      <c r="S49" s="1" t="s">
        <v>55</v>
      </c>
      <c r="T49" s="1">
        <v>5</v>
      </c>
      <c r="U49" s="1">
        <v>5</v>
      </c>
      <c r="V49" s="1">
        <v>4</v>
      </c>
      <c r="W49" s="1">
        <v>5</v>
      </c>
      <c r="X49" s="1" t="s">
        <v>181</v>
      </c>
    </row>
    <row r="50" spans="1:24" ht="15.75" customHeight="1" x14ac:dyDescent="0.15">
      <c r="A50">
        <v>49</v>
      </c>
      <c r="B50" s="2">
        <v>44823.652562025462</v>
      </c>
      <c r="C50" s="1" t="s">
        <v>74</v>
      </c>
      <c r="D50" s="1" t="s">
        <v>24</v>
      </c>
      <c r="E50" s="1" t="s">
        <v>126</v>
      </c>
      <c r="F50" s="1" t="s">
        <v>37</v>
      </c>
      <c r="G50" s="1" t="s">
        <v>47</v>
      </c>
      <c r="H50" s="1" t="s">
        <v>38</v>
      </c>
      <c r="K50" s="1" t="s">
        <v>182</v>
      </c>
      <c r="L50" s="1" t="s">
        <v>40</v>
      </c>
      <c r="M50" s="1" t="s">
        <v>41</v>
      </c>
      <c r="N50" s="1" t="s">
        <v>183</v>
      </c>
      <c r="O50" s="1" t="s">
        <v>184</v>
      </c>
      <c r="P50" s="1" t="s">
        <v>52</v>
      </c>
      <c r="Q50" s="1" t="s">
        <v>185</v>
      </c>
      <c r="R50" s="1" t="s">
        <v>45</v>
      </c>
      <c r="S50" s="1" t="s">
        <v>86</v>
      </c>
      <c r="T50" s="1">
        <v>5</v>
      </c>
      <c r="U50" s="1">
        <v>5</v>
      </c>
      <c r="V50" s="1">
        <v>5</v>
      </c>
      <c r="W50" s="1">
        <v>5</v>
      </c>
      <c r="X50" s="1" t="s">
        <v>186</v>
      </c>
    </row>
    <row r="51" spans="1:24" ht="15.75" customHeight="1" x14ac:dyDescent="0.15">
      <c r="A51">
        <v>50</v>
      </c>
      <c r="B51" s="2">
        <v>44823.667666655092</v>
      </c>
      <c r="C51" s="1" t="s">
        <v>56</v>
      </c>
      <c r="D51" s="1" t="s">
        <v>24</v>
      </c>
      <c r="E51" s="1" t="s">
        <v>25</v>
      </c>
      <c r="F51" s="1" t="s">
        <v>37</v>
      </c>
      <c r="G51" s="1" t="s">
        <v>27</v>
      </c>
      <c r="H51" s="1" t="s">
        <v>28</v>
      </c>
      <c r="I51" s="1" t="s">
        <v>169</v>
      </c>
    </row>
    <row r="52" spans="1:24" ht="15.75" customHeight="1" x14ac:dyDescent="0.15">
      <c r="A52">
        <v>51</v>
      </c>
      <c r="B52" s="2">
        <v>44823.673227268519</v>
      </c>
      <c r="C52" s="1" t="s">
        <v>23</v>
      </c>
      <c r="D52" s="1" t="s">
        <v>24</v>
      </c>
      <c r="E52" s="1" t="s">
        <v>126</v>
      </c>
      <c r="F52" s="1" t="s">
        <v>33</v>
      </c>
      <c r="G52" s="1" t="s">
        <v>27</v>
      </c>
      <c r="H52" s="1" t="s">
        <v>28</v>
      </c>
      <c r="I52" s="1" t="s">
        <v>169</v>
      </c>
      <c r="J52" s="1" t="s">
        <v>187</v>
      </c>
    </row>
    <row r="53" spans="1:24" ht="15.75" customHeight="1" x14ac:dyDescent="0.15">
      <c r="A53">
        <v>52</v>
      </c>
      <c r="B53" s="2">
        <v>44823.674411296292</v>
      </c>
      <c r="C53" s="1" t="s">
        <v>56</v>
      </c>
      <c r="D53" s="1" t="s">
        <v>24</v>
      </c>
      <c r="E53" s="1" t="s">
        <v>25</v>
      </c>
      <c r="F53" s="1" t="s">
        <v>37</v>
      </c>
      <c r="G53" s="1" t="s">
        <v>27</v>
      </c>
      <c r="H53" s="1" t="s">
        <v>28</v>
      </c>
      <c r="I53" s="1" t="s">
        <v>188</v>
      </c>
      <c r="J53" s="1" t="s">
        <v>189</v>
      </c>
    </row>
    <row r="54" spans="1:24" ht="13" x14ac:dyDescent="0.15">
      <c r="A54">
        <v>53</v>
      </c>
      <c r="B54" s="2">
        <v>44823.676225324074</v>
      </c>
      <c r="C54" s="1" t="s">
        <v>23</v>
      </c>
      <c r="D54" s="1" t="s">
        <v>24</v>
      </c>
      <c r="E54" s="1" t="s">
        <v>25</v>
      </c>
      <c r="F54" s="1" t="s">
        <v>26</v>
      </c>
      <c r="G54" s="1" t="s">
        <v>190</v>
      </c>
      <c r="H54" s="1" t="s">
        <v>38</v>
      </c>
      <c r="K54" s="1" t="s">
        <v>127</v>
      </c>
      <c r="L54" s="1" t="s">
        <v>77</v>
      </c>
      <c r="M54" s="1" t="s">
        <v>66</v>
      </c>
      <c r="N54" s="1" t="s">
        <v>191</v>
      </c>
      <c r="O54" s="1" t="s">
        <v>68</v>
      </c>
      <c r="P54" s="1" t="s">
        <v>63</v>
      </c>
      <c r="Q54" s="1" t="s">
        <v>192</v>
      </c>
      <c r="R54" s="1" t="s">
        <v>54</v>
      </c>
      <c r="S54" s="1" t="s">
        <v>86</v>
      </c>
      <c r="T54" s="1">
        <v>3</v>
      </c>
      <c r="U54" s="1">
        <v>3</v>
      </c>
      <c r="V54" s="1">
        <v>2</v>
      </c>
      <c r="W54" s="1">
        <v>2</v>
      </c>
      <c r="X54" s="1" t="s">
        <v>193</v>
      </c>
    </row>
    <row r="55" spans="1:24" ht="13" x14ac:dyDescent="0.15">
      <c r="A55">
        <v>54</v>
      </c>
      <c r="B55" s="2">
        <v>44823.677999965279</v>
      </c>
      <c r="C55" s="1" t="s">
        <v>56</v>
      </c>
      <c r="D55" s="1" t="s">
        <v>24</v>
      </c>
      <c r="E55" s="1" t="s">
        <v>194</v>
      </c>
      <c r="F55" s="1" t="s">
        <v>26</v>
      </c>
      <c r="G55" s="1" t="s">
        <v>195</v>
      </c>
      <c r="H55" s="1" t="s">
        <v>38</v>
      </c>
      <c r="K55" s="1" t="s">
        <v>127</v>
      </c>
      <c r="L55" s="1" t="s">
        <v>77</v>
      </c>
      <c r="M55" s="1" t="s">
        <v>41</v>
      </c>
      <c r="N55" s="1" t="s">
        <v>196</v>
      </c>
      <c r="O55" s="1" t="s">
        <v>68</v>
      </c>
      <c r="P55" s="1" t="s">
        <v>69</v>
      </c>
      <c r="Q55" s="1">
        <v>4000</v>
      </c>
      <c r="R55" s="1" t="s">
        <v>346</v>
      </c>
      <c r="S55" s="1" t="s">
        <v>55</v>
      </c>
      <c r="T55" s="1">
        <v>4</v>
      </c>
      <c r="U55" s="1">
        <v>5</v>
      </c>
      <c r="V55" s="1">
        <v>2</v>
      </c>
      <c r="W55" s="1">
        <v>2</v>
      </c>
      <c r="X55" s="1" t="s">
        <v>197</v>
      </c>
    </row>
    <row r="56" spans="1:24" ht="13" x14ac:dyDescent="0.15">
      <c r="A56">
        <v>55</v>
      </c>
      <c r="B56" s="2">
        <v>44823.67889737268</v>
      </c>
      <c r="C56" s="1" t="s">
        <v>56</v>
      </c>
      <c r="D56" s="1" t="s">
        <v>24</v>
      </c>
      <c r="E56" s="1" t="s">
        <v>89</v>
      </c>
      <c r="F56" s="1" t="s">
        <v>108</v>
      </c>
      <c r="G56" s="1" t="s">
        <v>57</v>
      </c>
      <c r="H56" s="1" t="s">
        <v>38</v>
      </c>
      <c r="K56" s="1" t="s">
        <v>113</v>
      </c>
      <c r="L56" s="1" t="s">
        <v>40</v>
      </c>
      <c r="M56" s="1" t="s">
        <v>41</v>
      </c>
      <c r="N56" s="1" t="s">
        <v>198</v>
      </c>
      <c r="O56" s="1" t="s">
        <v>110</v>
      </c>
      <c r="P56" s="1" t="s">
        <v>63</v>
      </c>
      <c r="Q56" s="1" t="s">
        <v>199</v>
      </c>
      <c r="R56" s="1" t="s">
        <v>45</v>
      </c>
      <c r="S56" s="1" t="s">
        <v>55</v>
      </c>
      <c r="T56" s="1">
        <v>5</v>
      </c>
      <c r="U56" s="1">
        <v>5</v>
      </c>
      <c r="V56" s="1">
        <v>5</v>
      </c>
      <c r="W56" s="1">
        <v>5</v>
      </c>
      <c r="X56" s="1" t="s">
        <v>200</v>
      </c>
    </row>
    <row r="57" spans="1:24" ht="13" x14ac:dyDescent="0.15">
      <c r="A57">
        <v>56</v>
      </c>
      <c r="B57" s="2">
        <v>44823.681500034727</v>
      </c>
      <c r="C57" s="1" t="s">
        <v>23</v>
      </c>
      <c r="D57" s="1" t="s">
        <v>24</v>
      </c>
      <c r="E57" s="1" t="s">
        <v>25</v>
      </c>
      <c r="F57" s="1" t="s">
        <v>108</v>
      </c>
      <c r="G57" s="1" t="s">
        <v>160</v>
      </c>
      <c r="H57" s="1" t="s">
        <v>38</v>
      </c>
      <c r="K57" s="1" t="s">
        <v>76</v>
      </c>
      <c r="L57" s="1" t="s">
        <v>77</v>
      </c>
      <c r="M57" s="1" t="s">
        <v>66</v>
      </c>
      <c r="N57" s="1" t="s">
        <v>201</v>
      </c>
      <c r="O57" s="1" t="s">
        <v>68</v>
      </c>
      <c r="P57" s="1" t="s">
        <v>52</v>
      </c>
      <c r="Q57" s="1" t="s">
        <v>202</v>
      </c>
      <c r="R57" s="1" t="s">
        <v>45</v>
      </c>
      <c r="S57" s="1" t="s">
        <v>55</v>
      </c>
      <c r="T57" s="1">
        <v>5</v>
      </c>
      <c r="U57" s="1">
        <v>5</v>
      </c>
      <c r="V57" s="1">
        <v>3</v>
      </c>
      <c r="W57" s="1">
        <v>5</v>
      </c>
    </row>
    <row r="58" spans="1:24" ht="13" x14ac:dyDescent="0.15">
      <c r="A58">
        <v>57</v>
      </c>
      <c r="B58" s="2">
        <v>44823.68218275463</v>
      </c>
      <c r="C58" s="1" t="s">
        <v>74</v>
      </c>
      <c r="D58" s="1" t="s">
        <v>31</v>
      </c>
      <c r="E58" s="1" t="s">
        <v>25</v>
      </c>
      <c r="F58" s="1" t="s">
        <v>26</v>
      </c>
      <c r="G58" s="1" t="s">
        <v>83</v>
      </c>
      <c r="H58" s="1" t="s">
        <v>28</v>
      </c>
      <c r="I58" s="1" t="s">
        <v>203</v>
      </c>
      <c r="J58" s="1" t="s">
        <v>204</v>
      </c>
    </row>
    <row r="59" spans="1:24" ht="13" x14ac:dyDescent="0.15">
      <c r="A59">
        <v>58</v>
      </c>
      <c r="B59" s="2">
        <v>44823.687835925928</v>
      </c>
      <c r="C59" s="1" t="s">
        <v>56</v>
      </c>
      <c r="D59" s="1" t="s">
        <v>24</v>
      </c>
      <c r="E59" s="1" t="s">
        <v>89</v>
      </c>
      <c r="F59" s="1" t="s">
        <v>37</v>
      </c>
      <c r="G59" s="1" t="s">
        <v>57</v>
      </c>
      <c r="H59" s="1" t="s">
        <v>38</v>
      </c>
      <c r="K59" s="1" t="s">
        <v>166</v>
      </c>
      <c r="L59" s="1" t="s">
        <v>40</v>
      </c>
      <c r="M59" s="1" t="s">
        <v>66</v>
      </c>
      <c r="N59" s="1" t="s">
        <v>205</v>
      </c>
      <c r="O59" s="1" t="s">
        <v>68</v>
      </c>
      <c r="P59" s="1" t="s">
        <v>69</v>
      </c>
      <c r="Q59" s="1" t="s">
        <v>206</v>
      </c>
      <c r="R59" s="1" t="s">
        <v>54</v>
      </c>
      <c r="S59" s="1" t="s">
        <v>86</v>
      </c>
      <c r="T59" s="1">
        <v>4</v>
      </c>
      <c r="U59" s="1">
        <v>2</v>
      </c>
      <c r="V59" s="1">
        <v>4</v>
      </c>
      <c r="W59" s="1">
        <v>3</v>
      </c>
      <c r="X59" s="1" t="s">
        <v>207</v>
      </c>
    </row>
    <row r="60" spans="1:24" ht="13" x14ac:dyDescent="0.15">
      <c r="A60">
        <v>59</v>
      </c>
      <c r="B60" s="2">
        <v>44823.705794548616</v>
      </c>
      <c r="C60" s="1" t="s">
        <v>30</v>
      </c>
      <c r="D60" s="1" t="s">
        <v>24</v>
      </c>
      <c r="E60" s="1" t="s">
        <v>126</v>
      </c>
      <c r="F60" s="1" t="s">
        <v>26</v>
      </c>
      <c r="G60" s="1" t="s">
        <v>137</v>
      </c>
      <c r="H60" s="1" t="s">
        <v>38</v>
      </c>
      <c r="K60" s="1" t="s">
        <v>208</v>
      </c>
      <c r="L60" s="1" t="s">
        <v>40</v>
      </c>
      <c r="M60" s="1" t="s">
        <v>66</v>
      </c>
      <c r="N60" s="1" t="s">
        <v>209</v>
      </c>
      <c r="O60" s="1" t="s">
        <v>68</v>
      </c>
      <c r="P60" s="1" t="s">
        <v>69</v>
      </c>
      <c r="Q60" s="1" t="s">
        <v>210</v>
      </c>
      <c r="R60" s="1" t="s">
        <v>45</v>
      </c>
      <c r="S60" s="1" t="s">
        <v>55</v>
      </c>
      <c r="T60" s="1">
        <v>5</v>
      </c>
      <c r="U60" s="1">
        <v>5</v>
      </c>
      <c r="V60" s="1">
        <v>3</v>
      </c>
      <c r="W60" s="1">
        <v>5</v>
      </c>
    </row>
    <row r="61" spans="1:24" ht="13" x14ac:dyDescent="0.15">
      <c r="A61">
        <v>60</v>
      </c>
      <c r="B61" s="2">
        <v>44823.706435671294</v>
      </c>
      <c r="C61" s="1" t="s">
        <v>23</v>
      </c>
      <c r="D61" s="1" t="s">
        <v>24</v>
      </c>
      <c r="E61" s="1" t="s">
        <v>25</v>
      </c>
      <c r="F61" s="1" t="s">
        <v>108</v>
      </c>
      <c r="G61" s="1" t="s">
        <v>57</v>
      </c>
      <c r="H61" s="1" t="s">
        <v>38</v>
      </c>
      <c r="K61" s="1" t="s">
        <v>127</v>
      </c>
      <c r="L61" s="1" t="s">
        <v>103</v>
      </c>
      <c r="M61" s="1" t="s">
        <v>41</v>
      </c>
      <c r="N61" s="1" t="s">
        <v>211</v>
      </c>
      <c r="O61" s="1" t="s">
        <v>68</v>
      </c>
      <c r="P61" s="1" t="s">
        <v>71</v>
      </c>
      <c r="Q61" s="1" t="s">
        <v>212</v>
      </c>
      <c r="R61" s="1" t="s">
        <v>45</v>
      </c>
      <c r="S61" s="1" t="s">
        <v>55</v>
      </c>
      <c r="T61" s="1">
        <v>5</v>
      </c>
      <c r="U61" s="1">
        <v>5</v>
      </c>
      <c r="V61" s="1">
        <v>2</v>
      </c>
      <c r="W61" s="1">
        <v>5</v>
      </c>
    </row>
    <row r="62" spans="1:24" ht="13" x14ac:dyDescent="0.15">
      <c r="A62">
        <v>61</v>
      </c>
      <c r="B62" s="2">
        <v>44823.722296886575</v>
      </c>
      <c r="C62" s="1" t="s">
        <v>56</v>
      </c>
      <c r="D62" s="1" t="s">
        <v>24</v>
      </c>
      <c r="E62" s="1" t="s">
        <v>65</v>
      </c>
      <c r="F62" s="1" t="s">
        <v>26</v>
      </c>
      <c r="G62" s="1" t="s">
        <v>137</v>
      </c>
      <c r="H62" s="1" t="s">
        <v>38</v>
      </c>
      <c r="K62" s="1" t="s">
        <v>127</v>
      </c>
      <c r="L62" s="1" t="s">
        <v>40</v>
      </c>
      <c r="M62" s="1" t="s">
        <v>66</v>
      </c>
      <c r="N62" s="1" t="s">
        <v>213</v>
      </c>
      <c r="O62" s="1" t="s">
        <v>68</v>
      </c>
      <c r="P62" s="1" t="s">
        <v>69</v>
      </c>
      <c r="Q62" s="1" t="s">
        <v>214</v>
      </c>
      <c r="R62" s="1" t="s">
        <v>54</v>
      </c>
      <c r="S62" s="1" t="s">
        <v>55</v>
      </c>
      <c r="T62" s="1">
        <v>3</v>
      </c>
      <c r="U62" s="1">
        <v>3</v>
      </c>
      <c r="V62" s="1">
        <v>1</v>
      </c>
      <c r="W62" s="1">
        <v>2</v>
      </c>
      <c r="X62" s="1" t="s">
        <v>215</v>
      </c>
    </row>
    <row r="63" spans="1:24" ht="13" x14ac:dyDescent="0.15">
      <c r="A63">
        <v>62</v>
      </c>
      <c r="B63" s="2">
        <v>44823.724311134254</v>
      </c>
      <c r="C63" s="1" t="s">
        <v>23</v>
      </c>
      <c r="D63" s="1" t="s">
        <v>31</v>
      </c>
      <c r="E63" s="1" t="s">
        <v>65</v>
      </c>
      <c r="F63" s="1" t="s">
        <v>26</v>
      </c>
      <c r="G63" s="1" t="s">
        <v>57</v>
      </c>
      <c r="H63" s="1" t="s">
        <v>38</v>
      </c>
      <c r="K63" s="1" t="s">
        <v>216</v>
      </c>
      <c r="L63" s="1" t="s">
        <v>40</v>
      </c>
      <c r="M63" s="1" t="s">
        <v>66</v>
      </c>
      <c r="N63" s="1" t="s">
        <v>139</v>
      </c>
      <c r="O63" s="1" t="s">
        <v>110</v>
      </c>
      <c r="P63" s="1" t="s">
        <v>69</v>
      </c>
      <c r="Q63" s="1" t="s">
        <v>217</v>
      </c>
      <c r="R63" s="1" t="s">
        <v>346</v>
      </c>
      <c r="S63" s="1" t="s">
        <v>55</v>
      </c>
      <c r="T63" s="1">
        <v>4</v>
      </c>
      <c r="U63" s="1">
        <v>3</v>
      </c>
      <c r="V63" s="1">
        <v>1</v>
      </c>
      <c r="W63" s="1">
        <v>3</v>
      </c>
      <c r="X63" s="1" t="s">
        <v>218</v>
      </c>
    </row>
    <row r="64" spans="1:24" ht="13" x14ac:dyDescent="0.15">
      <c r="A64">
        <v>63</v>
      </c>
      <c r="B64" s="2">
        <v>44823.726217581017</v>
      </c>
      <c r="C64" s="1" t="s">
        <v>30</v>
      </c>
      <c r="D64" s="1" t="s">
        <v>31</v>
      </c>
      <c r="E64" s="1" t="s">
        <v>126</v>
      </c>
      <c r="F64" s="1" t="s">
        <v>26</v>
      </c>
      <c r="G64" s="1" t="s">
        <v>47</v>
      </c>
      <c r="H64" s="1" t="s">
        <v>38</v>
      </c>
      <c r="K64" s="1" t="s">
        <v>219</v>
      </c>
      <c r="L64" s="1" t="s">
        <v>103</v>
      </c>
      <c r="M64" s="1" t="s">
        <v>66</v>
      </c>
      <c r="N64" s="1" t="s">
        <v>220</v>
      </c>
      <c r="O64" s="1" t="s">
        <v>68</v>
      </c>
      <c r="P64" s="1" t="s">
        <v>69</v>
      </c>
      <c r="Q64" s="1">
        <v>3000</v>
      </c>
      <c r="R64" s="1" t="s">
        <v>45</v>
      </c>
      <c r="S64" s="1" t="s">
        <v>55</v>
      </c>
      <c r="T64" s="1">
        <v>2</v>
      </c>
      <c r="U64" s="1">
        <v>2</v>
      </c>
      <c r="V64" s="1">
        <v>1</v>
      </c>
      <c r="W64" s="1">
        <v>2</v>
      </c>
      <c r="X64" s="1" t="s">
        <v>221</v>
      </c>
    </row>
    <row r="65" spans="1:24" ht="13" x14ac:dyDescent="0.15">
      <c r="A65">
        <v>64</v>
      </c>
      <c r="B65" s="2">
        <v>44823.726841550924</v>
      </c>
      <c r="C65" s="1" t="s">
        <v>56</v>
      </c>
      <c r="D65" s="1" t="s">
        <v>31</v>
      </c>
      <c r="E65" s="1" t="s">
        <v>25</v>
      </c>
      <c r="F65" s="1" t="s">
        <v>37</v>
      </c>
      <c r="G65" s="1" t="s">
        <v>27</v>
      </c>
      <c r="H65" s="1" t="s">
        <v>28</v>
      </c>
      <c r="I65" s="1" t="s">
        <v>34</v>
      </c>
      <c r="J65" s="1" t="s">
        <v>222</v>
      </c>
    </row>
    <row r="66" spans="1:24" ht="13" x14ac:dyDescent="0.15">
      <c r="A66">
        <v>65</v>
      </c>
      <c r="B66" s="2">
        <v>44823.740937314811</v>
      </c>
      <c r="C66" s="1" t="s">
        <v>23</v>
      </c>
      <c r="D66" s="1" t="s">
        <v>31</v>
      </c>
      <c r="E66" s="1" t="s">
        <v>25</v>
      </c>
      <c r="F66" s="1" t="s">
        <v>33</v>
      </c>
      <c r="G66" s="1" t="s">
        <v>223</v>
      </c>
      <c r="H66" s="1" t="s">
        <v>28</v>
      </c>
      <c r="I66" s="1" t="s">
        <v>117</v>
      </c>
    </row>
    <row r="67" spans="1:24" ht="13" x14ac:dyDescent="0.15">
      <c r="A67">
        <v>66</v>
      </c>
      <c r="B67" s="2">
        <v>44823.741885509255</v>
      </c>
      <c r="C67" s="1" t="s">
        <v>56</v>
      </c>
      <c r="D67" s="1" t="s">
        <v>24</v>
      </c>
      <c r="E67" s="1" t="s">
        <v>25</v>
      </c>
      <c r="F67" s="1" t="s">
        <v>108</v>
      </c>
      <c r="G67" s="1" t="s">
        <v>57</v>
      </c>
      <c r="H67" s="1" t="s">
        <v>38</v>
      </c>
      <c r="K67" s="1" t="s">
        <v>224</v>
      </c>
      <c r="L67" s="1" t="s">
        <v>103</v>
      </c>
      <c r="M67" s="1" t="s">
        <v>41</v>
      </c>
      <c r="N67" s="1" t="s">
        <v>225</v>
      </c>
      <c r="O67" s="1" t="s">
        <v>68</v>
      </c>
      <c r="P67" s="1" t="s">
        <v>71</v>
      </c>
      <c r="Q67" s="1" t="s">
        <v>226</v>
      </c>
      <c r="R67" s="1" t="s">
        <v>54</v>
      </c>
      <c r="S67" s="1" t="s">
        <v>55</v>
      </c>
      <c r="T67" s="1">
        <v>5</v>
      </c>
      <c r="U67" s="1">
        <v>5</v>
      </c>
      <c r="V67" s="1">
        <v>4</v>
      </c>
      <c r="W67" s="1">
        <v>5</v>
      </c>
    </row>
    <row r="68" spans="1:24" ht="13" x14ac:dyDescent="0.15">
      <c r="A68">
        <v>67</v>
      </c>
      <c r="B68" s="2">
        <v>44823.746365902778</v>
      </c>
      <c r="C68" s="1" t="s">
        <v>23</v>
      </c>
      <c r="D68" s="1" t="s">
        <v>24</v>
      </c>
      <c r="E68" s="1" t="s">
        <v>89</v>
      </c>
      <c r="F68" s="1" t="s">
        <v>37</v>
      </c>
      <c r="G68" s="1" t="s">
        <v>83</v>
      </c>
      <c r="H68" s="1" t="s">
        <v>38</v>
      </c>
      <c r="K68" s="1" t="s">
        <v>39</v>
      </c>
      <c r="L68" s="1" t="s">
        <v>49</v>
      </c>
      <c r="M68" s="1" t="s">
        <v>66</v>
      </c>
      <c r="N68" s="1" t="s">
        <v>227</v>
      </c>
      <c r="O68" s="1" t="s">
        <v>43</v>
      </c>
      <c r="P68" s="1" t="s">
        <v>52</v>
      </c>
      <c r="Q68" s="1" t="s">
        <v>228</v>
      </c>
      <c r="R68" s="1" t="s">
        <v>45</v>
      </c>
      <c r="S68" s="1" t="s">
        <v>55</v>
      </c>
      <c r="T68" s="1">
        <v>4</v>
      </c>
      <c r="U68" s="1">
        <v>4</v>
      </c>
      <c r="V68" s="1">
        <v>2</v>
      </c>
      <c r="W68" s="1">
        <v>3</v>
      </c>
      <c r="X68" s="1" t="s">
        <v>229</v>
      </c>
    </row>
    <row r="69" spans="1:24" ht="13" x14ac:dyDescent="0.15">
      <c r="A69">
        <v>68</v>
      </c>
      <c r="B69" s="2">
        <v>44823.749631747683</v>
      </c>
      <c r="C69" s="1" t="s">
        <v>56</v>
      </c>
      <c r="D69" s="1" t="s">
        <v>31</v>
      </c>
      <c r="E69" s="1" t="s">
        <v>89</v>
      </c>
      <c r="F69" s="1" t="s">
        <v>26</v>
      </c>
      <c r="G69" s="1" t="s">
        <v>57</v>
      </c>
      <c r="H69" s="1" t="s">
        <v>38</v>
      </c>
      <c r="K69" s="1" t="s">
        <v>182</v>
      </c>
      <c r="L69" s="1" t="s">
        <v>49</v>
      </c>
      <c r="M69" s="1" t="s">
        <v>66</v>
      </c>
      <c r="N69" s="1" t="s">
        <v>230</v>
      </c>
      <c r="O69" s="1" t="s">
        <v>68</v>
      </c>
      <c r="P69" s="1" t="s">
        <v>52</v>
      </c>
      <c r="Q69" s="1">
        <v>3500</v>
      </c>
      <c r="R69" s="1" t="s">
        <v>54</v>
      </c>
      <c r="S69" s="1" t="s">
        <v>86</v>
      </c>
      <c r="T69" s="1">
        <v>5</v>
      </c>
      <c r="U69" s="1">
        <v>5</v>
      </c>
      <c r="V69" s="1">
        <v>3</v>
      </c>
      <c r="W69" s="1">
        <v>4</v>
      </c>
    </row>
    <row r="70" spans="1:24" ht="13" x14ac:dyDescent="0.15">
      <c r="A70">
        <v>69</v>
      </c>
      <c r="B70" s="2">
        <v>44823.767379212964</v>
      </c>
      <c r="C70" s="1" t="s">
        <v>56</v>
      </c>
      <c r="D70" s="1" t="s">
        <v>31</v>
      </c>
      <c r="E70" s="1" t="s">
        <v>126</v>
      </c>
      <c r="F70" s="1" t="s">
        <v>108</v>
      </c>
      <c r="G70" s="1" t="s">
        <v>27</v>
      </c>
      <c r="H70" s="1" t="s">
        <v>28</v>
      </c>
      <c r="I70" s="1" t="s">
        <v>107</v>
      </c>
    </row>
    <row r="71" spans="1:24" ht="13" x14ac:dyDescent="0.15">
      <c r="A71">
        <v>70</v>
      </c>
      <c r="B71" s="2">
        <v>44823.770233923613</v>
      </c>
      <c r="C71" s="1" t="s">
        <v>93</v>
      </c>
      <c r="D71" s="1" t="s">
        <v>24</v>
      </c>
      <c r="E71" s="1" t="s">
        <v>89</v>
      </c>
      <c r="F71" s="1" t="s">
        <v>26</v>
      </c>
      <c r="G71" s="1" t="s">
        <v>137</v>
      </c>
      <c r="H71" s="1" t="s">
        <v>38</v>
      </c>
      <c r="K71" s="1" t="s">
        <v>166</v>
      </c>
      <c r="L71" s="1" t="s">
        <v>59</v>
      </c>
      <c r="M71" s="1" t="s">
        <v>66</v>
      </c>
      <c r="N71" s="1" t="s">
        <v>220</v>
      </c>
      <c r="O71" s="1" t="s">
        <v>68</v>
      </c>
      <c r="P71" s="1" t="s">
        <v>69</v>
      </c>
      <c r="Q71" s="1" t="s">
        <v>231</v>
      </c>
      <c r="R71" s="1" t="s">
        <v>54</v>
      </c>
      <c r="S71" s="1" t="s">
        <v>55</v>
      </c>
      <c r="T71" s="1">
        <v>4</v>
      </c>
      <c r="U71" s="1">
        <v>4</v>
      </c>
      <c r="V71" s="1">
        <v>3</v>
      </c>
      <c r="W71" s="1">
        <v>4</v>
      </c>
      <c r="X71" s="1" t="s">
        <v>232</v>
      </c>
    </row>
    <row r="72" spans="1:24" ht="13" x14ac:dyDescent="0.15">
      <c r="A72">
        <v>71</v>
      </c>
      <c r="B72" s="2">
        <v>44823.770960578702</v>
      </c>
      <c r="C72" s="1" t="s">
        <v>93</v>
      </c>
      <c r="D72" s="1" t="s">
        <v>24</v>
      </c>
      <c r="E72" s="1" t="s">
        <v>65</v>
      </c>
      <c r="F72" s="1" t="s">
        <v>26</v>
      </c>
      <c r="G72" s="1" t="s">
        <v>83</v>
      </c>
      <c r="H72" s="1" t="s">
        <v>28</v>
      </c>
      <c r="I72" s="1" t="s">
        <v>158</v>
      </c>
    </row>
    <row r="73" spans="1:24" ht="13" x14ac:dyDescent="0.15">
      <c r="A73">
        <v>72</v>
      </c>
      <c r="B73" s="2">
        <v>44823.771106932865</v>
      </c>
      <c r="C73" s="1" t="s">
        <v>23</v>
      </c>
      <c r="D73" s="1" t="s">
        <v>24</v>
      </c>
      <c r="E73" s="1" t="s">
        <v>25</v>
      </c>
      <c r="F73" s="1" t="s">
        <v>37</v>
      </c>
      <c r="G73" s="1" t="s">
        <v>27</v>
      </c>
      <c r="H73" s="1" t="s">
        <v>28</v>
      </c>
      <c r="I73" s="1" t="s">
        <v>233</v>
      </c>
    </row>
    <row r="74" spans="1:24" ht="13" x14ac:dyDescent="0.15">
      <c r="A74">
        <v>73</v>
      </c>
      <c r="B74" s="2">
        <v>44823.775979178245</v>
      </c>
      <c r="C74" s="1" t="s">
        <v>93</v>
      </c>
      <c r="D74" s="1" t="s">
        <v>24</v>
      </c>
      <c r="E74" s="1" t="s">
        <v>126</v>
      </c>
      <c r="F74" s="1" t="s">
        <v>108</v>
      </c>
      <c r="G74" s="1" t="s">
        <v>57</v>
      </c>
      <c r="H74" s="1" t="s">
        <v>38</v>
      </c>
      <c r="K74" s="1" t="s">
        <v>161</v>
      </c>
      <c r="L74" s="1" t="s">
        <v>59</v>
      </c>
      <c r="M74" s="1" t="s">
        <v>66</v>
      </c>
      <c r="N74" s="1" t="s">
        <v>213</v>
      </c>
      <c r="O74" s="1" t="s">
        <v>68</v>
      </c>
      <c r="P74" s="1" t="s">
        <v>71</v>
      </c>
      <c r="Q74" s="1" t="s">
        <v>234</v>
      </c>
      <c r="R74" s="1" t="s">
        <v>54</v>
      </c>
      <c r="S74" s="1" t="s">
        <v>55</v>
      </c>
      <c r="T74" s="1">
        <v>4</v>
      </c>
      <c r="U74" s="1">
        <v>4</v>
      </c>
      <c r="V74" s="1">
        <v>2</v>
      </c>
      <c r="W74" s="1">
        <v>4</v>
      </c>
      <c r="X74" s="1" t="s">
        <v>235</v>
      </c>
    </row>
    <row r="75" spans="1:24" ht="13" x14ac:dyDescent="0.15">
      <c r="A75">
        <v>74</v>
      </c>
      <c r="B75" s="2">
        <v>44823.777919293978</v>
      </c>
      <c r="C75" s="1" t="s">
        <v>56</v>
      </c>
      <c r="D75" s="1" t="s">
        <v>24</v>
      </c>
      <c r="E75" s="1" t="s">
        <v>25</v>
      </c>
      <c r="F75" s="1" t="s">
        <v>33</v>
      </c>
      <c r="G75" s="1" t="s">
        <v>137</v>
      </c>
      <c r="H75" s="1" t="s">
        <v>38</v>
      </c>
      <c r="K75" s="1" t="s">
        <v>236</v>
      </c>
      <c r="L75" s="1" t="s">
        <v>77</v>
      </c>
      <c r="M75" s="1" t="s">
        <v>66</v>
      </c>
      <c r="N75" s="1" t="s">
        <v>201</v>
      </c>
      <c r="O75" s="1" t="s">
        <v>110</v>
      </c>
      <c r="P75" s="1" t="s">
        <v>63</v>
      </c>
      <c r="Q75" s="1" t="s">
        <v>237</v>
      </c>
      <c r="R75" s="1" t="s">
        <v>54</v>
      </c>
      <c r="S75" s="1" t="s">
        <v>55</v>
      </c>
      <c r="T75" s="1">
        <v>3</v>
      </c>
      <c r="U75" s="1">
        <v>3</v>
      </c>
      <c r="V75" s="1">
        <v>2</v>
      </c>
      <c r="W75" s="1">
        <v>3</v>
      </c>
      <c r="X75" s="1" t="s">
        <v>238</v>
      </c>
    </row>
    <row r="76" spans="1:24" ht="13" x14ac:dyDescent="0.15">
      <c r="A76">
        <v>75</v>
      </c>
      <c r="B76" s="2">
        <v>44823.794914467595</v>
      </c>
      <c r="C76" s="1" t="s">
        <v>30</v>
      </c>
      <c r="D76" s="1" t="s">
        <v>24</v>
      </c>
      <c r="E76" s="1" t="s">
        <v>126</v>
      </c>
      <c r="F76" s="1" t="s">
        <v>26</v>
      </c>
      <c r="G76" s="1" t="s">
        <v>137</v>
      </c>
      <c r="H76" s="1" t="s">
        <v>38</v>
      </c>
      <c r="K76" s="1" t="s">
        <v>239</v>
      </c>
      <c r="L76" s="1" t="s">
        <v>59</v>
      </c>
      <c r="M76" s="1" t="s">
        <v>66</v>
      </c>
      <c r="N76" s="1" t="s">
        <v>240</v>
      </c>
      <c r="O76" s="1" t="s">
        <v>68</v>
      </c>
      <c r="P76" s="1" t="s">
        <v>63</v>
      </c>
      <c r="Q76" s="1" t="s">
        <v>241</v>
      </c>
      <c r="R76" s="1" t="s">
        <v>45</v>
      </c>
      <c r="S76" s="1" t="s">
        <v>55</v>
      </c>
      <c r="T76" s="1">
        <v>4</v>
      </c>
      <c r="U76" s="1">
        <v>4</v>
      </c>
      <c r="V76" s="1">
        <v>3</v>
      </c>
      <c r="W76" s="1">
        <v>3</v>
      </c>
      <c r="X76" s="1" t="s">
        <v>242</v>
      </c>
    </row>
    <row r="77" spans="1:24" ht="13" x14ac:dyDescent="0.15">
      <c r="A77">
        <v>76</v>
      </c>
      <c r="B77" s="2">
        <v>44823.796306446762</v>
      </c>
      <c r="C77" s="1" t="s">
        <v>30</v>
      </c>
      <c r="D77" s="1" t="s">
        <v>24</v>
      </c>
      <c r="E77" s="1" t="s">
        <v>126</v>
      </c>
      <c r="F77" s="1" t="s">
        <v>108</v>
      </c>
      <c r="G77" s="1" t="s">
        <v>160</v>
      </c>
      <c r="H77" s="1" t="s">
        <v>38</v>
      </c>
      <c r="K77" s="1" t="s">
        <v>127</v>
      </c>
      <c r="L77" s="1" t="s">
        <v>77</v>
      </c>
      <c r="M77" s="1" t="s">
        <v>66</v>
      </c>
      <c r="N77" s="1" t="s">
        <v>243</v>
      </c>
      <c r="O77" s="1" t="s">
        <v>68</v>
      </c>
      <c r="P77" s="1" t="s">
        <v>52</v>
      </c>
      <c r="Q77" s="1" t="s">
        <v>244</v>
      </c>
      <c r="R77" s="1" t="s">
        <v>45</v>
      </c>
      <c r="S77" s="1" t="s">
        <v>55</v>
      </c>
      <c r="T77" s="1">
        <v>5</v>
      </c>
      <c r="U77" s="1">
        <v>5</v>
      </c>
      <c r="V77" s="1">
        <v>4</v>
      </c>
      <c r="W77" s="1">
        <v>5</v>
      </c>
    </row>
    <row r="78" spans="1:24" ht="13" x14ac:dyDescent="0.15">
      <c r="A78">
        <v>77</v>
      </c>
      <c r="B78" s="2">
        <v>44823.805214548614</v>
      </c>
      <c r="C78" s="1" t="s">
        <v>36</v>
      </c>
      <c r="D78" s="1" t="s">
        <v>31</v>
      </c>
      <c r="E78" s="1" t="s">
        <v>25</v>
      </c>
      <c r="F78" s="1" t="s">
        <v>37</v>
      </c>
      <c r="G78" s="1" t="s">
        <v>27</v>
      </c>
      <c r="H78" s="1" t="s">
        <v>28</v>
      </c>
      <c r="I78" s="1" t="s">
        <v>34</v>
      </c>
    </row>
    <row r="79" spans="1:24" ht="13" x14ac:dyDescent="0.15">
      <c r="A79">
        <v>78</v>
      </c>
      <c r="B79" s="2">
        <v>44823.818865289351</v>
      </c>
      <c r="C79" s="1" t="s">
        <v>74</v>
      </c>
      <c r="D79" s="1" t="s">
        <v>31</v>
      </c>
      <c r="E79" s="1" t="s">
        <v>25</v>
      </c>
      <c r="F79" s="1" t="s">
        <v>33</v>
      </c>
      <c r="G79" s="1" t="s">
        <v>137</v>
      </c>
      <c r="H79" s="1" t="s">
        <v>38</v>
      </c>
      <c r="K79" s="1" t="s">
        <v>39</v>
      </c>
      <c r="L79" s="1" t="s">
        <v>77</v>
      </c>
      <c r="M79" s="1" t="s">
        <v>60</v>
      </c>
      <c r="N79" s="1" t="s">
        <v>245</v>
      </c>
      <c r="O79" s="1" t="s">
        <v>68</v>
      </c>
      <c r="P79" s="1" t="s">
        <v>69</v>
      </c>
      <c r="Q79" s="1">
        <v>1000</v>
      </c>
      <c r="R79" s="1" t="s">
        <v>54</v>
      </c>
      <c r="S79" s="1" t="s">
        <v>55</v>
      </c>
      <c r="T79" s="1">
        <v>2</v>
      </c>
      <c r="U79" s="1">
        <v>1</v>
      </c>
      <c r="V79" s="1">
        <v>4</v>
      </c>
      <c r="W79" s="1">
        <v>1</v>
      </c>
      <c r="X79" s="1" t="s">
        <v>246</v>
      </c>
    </row>
    <row r="80" spans="1:24" ht="13" x14ac:dyDescent="0.15">
      <c r="A80">
        <v>79</v>
      </c>
      <c r="B80" s="2">
        <v>44823.820562037035</v>
      </c>
      <c r="C80" s="1" t="s">
        <v>93</v>
      </c>
      <c r="D80" s="1" t="s">
        <v>24</v>
      </c>
      <c r="E80" s="1" t="s">
        <v>25</v>
      </c>
      <c r="F80" s="1" t="s">
        <v>108</v>
      </c>
      <c r="G80" s="1" t="s">
        <v>195</v>
      </c>
      <c r="H80" s="1" t="s">
        <v>38</v>
      </c>
      <c r="K80" s="1" t="s">
        <v>127</v>
      </c>
      <c r="L80" s="1" t="s">
        <v>77</v>
      </c>
      <c r="M80" s="1" t="s">
        <v>41</v>
      </c>
      <c r="N80" s="1" t="s">
        <v>247</v>
      </c>
      <c r="O80" s="1" t="s">
        <v>68</v>
      </c>
      <c r="P80" s="1" t="s">
        <v>71</v>
      </c>
      <c r="Q80" s="1" t="s">
        <v>248</v>
      </c>
      <c r="R80" s="1" t="s">
        <v>45</v>
      </c>
      <c r="S80" s="1" t="s">
        <v>55</v>
      </c>
      <c r="T80" s="1">
        <v>5</v>
      </c>
      <c r="U80" s="1">
        <v>4</v>
      </c>
      <c r="V80" s="1">
        <v>2</v>
      </c>
      <c r="W80" s="1">
        <v>4</v>
      </c>
    </row>
    <row r="81" spans="1:24" ht="13" x14ac:dyDescent="0.15">
      <c r="A81">
        <v>80</v>
      </c>
      <c r="B81" s="2">
        <v>44823.821944710653</v>
      </c>
      <c r="C81" s="1" t="s">
        <v>30</v>
      </c>
      <c r="D81" s="1" t="s">
        <v>31</v>
      </c>
      <c r="E81" s="1" t="s">
        <v>126</v>
      </c>
      <c r="F81" s="1" t="s">
        <v>33</v>
      </c>
      <c r="G81" s="1" t="s">
        <v>27</v>
      </c>
      <c r="H81" s="1" t="s">
        <v>28</v>
      </c>
      <c r="I81" s="1" t="s">
        <v>107</v>
      </c>
      <c r="J81" s="1" t="s">
        <v>249</v>
      </c>
    </row>
    <row r="82" spans="1:24" ht="13" x14ac:dyDescent="0.15">
      <c r="A82">
        <v>81</v>
      </c>
      <c r="B82" s="2">
        <v>44823.834514201386</v>
      </c>
      <c r="C82" s="1" t="s">
        <v>30</v>
      </c>
      <c r="D82" s="1" t="s">
        <v>31</v>
      </c>
      <c r="E82" s="1" t="s">
        <v>25</v>
      </c>
      <c r="F82" s="1" t="s">
        <v>108</v>
      </c>
      <c r="G82" s="1" t="s">
        <v>47</v>
      </c>
      <c r="H82" s="1" t="s">
        <v>38</v>
      </c>
      <c r="K82" s="1" t="s">
        <v>250</v>
      </c>
      <c r="L82" s="1" t="s">
        <v>40</v>
      </c>
      <c r="M82" s="1" t="s">
        <v>78</v>
      </c>
      <c r="N82" s="1" t="s">
        <v>251</v>
      </c>
      <c r="O82" s="1" t="s">
        <v>146</v>
      </c>
      <c r="P82" s="1" t="s">
        <v>52</v>
      </c>
      <c r="Q82" s="1" t="s">
        <v>252</v>
      </c>
      <c r="R82" s="1" t="s">
        <v>45</v>
      </c>
      <c r="S82" s="1" t="s">
        <v>86</v>
      </c>
      <c r="T82" s="1">
        <v>4</v>
      </c>
      <c r="U82" s="1">
        <v>4</v>
      </c>
      <c r="V82" s="1">
        <v>4</v>
      </c>
      <c r="W82" s="1">
        <v>5</v>
      </c>
      <c r="X82" s="1" t="s">
        <v>253</v>
      </c>
    </row>
    <row r="83" spans="1:24" ht="13" x14ac:dyDescent="0.15">
      <c r="A83">
        <v>82</v>
      </c>
      <c r="B83" s="2">
        <v>44823.846903217593</v>
      </c>
      <c r="C83" s="1" t="s">
        <v>30</v>
      </c>
      <c r="D83" s="1" t="s">
        <v>24</v>
      </c>
      <c r="E83" s="1" t="s">
        <v>126</v>
      </c>
      <c r="F83" s="1" t="s">
        <v>33</v>
      </c>
      <c r="G83" s="1" t="s">
        <v>27</v>
      </c>
      <c r="H83" s="1" t="s">
        <v>28</v>
      </c>
      <c r="I83" s="1" t="s">
        <v>107</v>
      </c>
    </row>
    <row r="84" spans="1:24" ht="13" x14ac:dyDescent="0.15">
      <c r="A84">
        <v>83</v>
      </c>
      <c r="B84" s="2">
        <v>44823.851952847224</v>
      </c>
      <c r="C84" s="1" t="s">
        <v>23</v>
      </c>
      <c r="D84" s="1" t="s">
        <v>24</v>
      </c>
      <c r="E84" s="1" t="s">
        <v>126</v>
      </c>
      <c r="F84" s="1" t="s">
        <v>26</v>
      </c>
      <c r="G84" s="1" t="s">
        <v>27</v>
      </c>
      <c r="H84" s="1" t="s">
        <v>38</v>
      </c>
      <c r="K84" s="1" t="s">
        <v>254</v>
      </c>
      <c r="L84" s="1" t="s">
        <v>49</v>
      </c>
      <c r="M84" s="1" t="s">
        <v>66</v>
      </c>
      <c r="N84" s="1" t="s">
        <v>255</v>
      </c>
      <c r="O84" s="1" t="s">
        <v>68</v>
      </c>
      <c r="P84" s="1" t="s">
        <v>71</v>
      </c>
      <c r="Q84" s="1" t="s">
        <v>256</v>
      </c>
      <c r="R84" s="1" t="s">
        <v>45</v>
      </c>
      <c r="S84" s="1" t="s">
        <v>55</v>
      </c>
      <c r="T84" s="1">
        <v>4</v>
      </c>
      <c r="U84" s="1">
        <v>4</v>
      </c>
      <c r="V84" s="1">
        <v>3</v>
      </c>
      <c r="W84" s="1">
        <v>4</v>
      </c>
      <c r="X84" s="1" t="s">
        <v>257</v>
      </c>
    </row>
    <row r="85" spans="1:24" ht="13" x14ac:dyDescent="0.15">
      <c r="A85">
        <v>84</v>
      </c>
      <c r="B85" s="2">
        <v>44823.854178564812</v>
      </c>
      <c r="C85" s="1" t="s">
        <v>30</v>
      </c>
      <c r="D85" s="1" t="s">
        <v>24</v>
      </c>
      <c r="E85" s="1" t="s">
        <v>126</v>
      </c>
      <c r="F85" s="1" t="s">
        <v>108</v>
      </c>
      <c r="G85" s="1" t="s">
        <v>137</v>
      </c>
      <c r="H85" s="1" t="s">
        <v>38</v>
      </c>
      <c r="K85" s="1" t="s">
        <v>127</v>
      </c>
      <c r="L85" s="1" t="s">
        <v>40</v>
      </c>
      <c r="M85" s="1" t="s">
        <v>41</v>
      </c>
      <c r="N85" s="1" t="s">
        <v>104</v>
      </c>
      <c r="O85" s="1" t="s">
        <v>68</v>
      </c>
      <c r="P85" s="1" t="s">
        <v>71</v>
      </c>
      <c r="Q85" s="1">
        <v>3000</v>
      </c>
      <c r="R85" s="1" t="s">
        <v>45</v>
      </c>
      <c r="S85" s="1" t="s">
        <v>55</v>
      </c>
      <c r="T85" s="1">
        <v>3</v>
      </c>
      <c r="U85" s="1">
        <v>3</v>
      </c>
      <c r="V85" s="1">
        <v>2</v>
      </c>
      <c r="W85" s="1">
        <v>3</v>
      </c>
    </row>
    <row r="86" spans="1:24" ht="13" x14ac:dyDescent="0.15">
      <c r="A86">
        <v>85</v>
      </c>
      <c r="B86" s="2">
        <v>44823.854393738424</v>
      </c>
      <c r="C86" s="1" t="s">
        <v>93</v>
      </c>
      <c r="D86" s="1" t="s">
        <v>258</v>
      </c>
      <c r="E86" s="1" t="s">
        <v>25</v>
      </c>
      <c r="F86" s="1" t="s">
        <v>26</v>
      </c>
      <c r="G86" s="1" t="s">
        <v>57</v>
      </c>
      <c r="H86" s="1" t="s">
        <v>38</v>
      </c>
      <c r="K86" s="1" t="s">
        <v>216</v>
      </c>
      <c r="L86" s="1" t="s">
        <v>40</v>
      </c>
      <c r="M86" s="1" t="s">
        <v>41</v>
      </c>
      <c r="N86" s="1" t="s">
        <v>259</v>
      </c>
      <c r="O86" s="1" t="s">
        <v>68</v>
      </c>
      <c r="P86" s="1" t="s">
        <v>69</v>
      </c>
      <c r="Q86" s="1">
        <v>10000</v>
      </c>
      <c r="R86" s="1" t="s">
        <v>45</v>
      </c>
      <c r="S86" s="1" t="s">
        <v>55</v>
      </c>
      <c r="T86" s="1">
        <v>3</v>
      </c>
      <c r="U86" s="1">
        <v>3</v>
      </c>
      <c r="V86" s="1">
        <v>3</v>
      </c>
      <c r="W86" s="1">
        <v>3</v>
      </c>
      <c r="X86" s="1" t="s">
        <v>260</v>
      </c>
    </row>
    <row r="87" spans="1:24" ht="13" x14ac:dyDescent="0.15">
      <c r="A87">
        <v>86</v>
      </c>
      <c r="B87" s="2">
        <v>44823.859641643518</v>
      </c>
      <c r="C87" s="1" t="s">
        <v>23</v>
      </c>
      <c r="D87" s="1" t="s">
        <v>24</v>
      </c>
      <c r="E87" s="1" t="s">
        <v>89</v>
      </c>
      <c r="F87" s="1" t="s">
        <v>33</v>
      </c>
      <c r="G87" s="1" t="s">
        <v>261</v>
      </c>
      <c r="H87" s="1" t="s">
        <v>28</v>
      </c>
      <c r="I87" s="1" t="s">
        <v>262</v>
      </c>
      <c r="J87" s="1" t="s">
        <v>263</v>
      </c>
    </row>
    <row r="88" spans="1:24" ht="13" x14ac:dyDescent="0.15">
      <c r="A88">
        <v>87</v>
      </c>
      <c r="B88" s="2">
        <v>44823.861675381944</v>
      </c>
      <c r="C88" s="1" t="s">
        <v>30</v>
      </c>
      <c r="D88" s="1" t="s">
        <v>31</v>
      </c>
      <c r="E88" s="1" t="s">
        <v>89</v>
      </c>
      <c r="F88" s="1" t="s">
        <v>26</v>
      </c>
      <c r="G88" s="1" t="s">
        <v>27</v>
      </c>
      <c r="H88" s="1" t="s">
        <v>38</v>
      </c>
      <c r="K88" s="1" t="s">
        <v>264</v>
      </c>
      <c r="L88" s="1" t="s">
        <v>77</v>
      </c>
      <c r="M88" s="1" t="s">
        <v>41</v>
      </c>
      <c r="N88" s="1" t="s">
        <v>265</v>
      </c>
      <c r="O88" s="1" t="s">
        <v>68</v>
      </c>
      <c r="P88" s="1" t="s">
        <v>71</v>
      </c>
      <c r="Q88" s="1" t="s">
        <v>266</v>
      </c>
      <c r="R88" s="1" t="s">
        <v>45</v>
      </c>
      <c r="S88" s="1" t="s">
        <v>55</v>
      </c>
      <c r="T88" s="1">
        <v>3</v>
      </c>
      <c r="U88" s="1">
        <v>2</v>
      </c>
      <c r="V88" s="1">
        <v>3</v>
      </c>
      <c r="W88" s="1">
        <v>3</v>
      </c>
      <c r="X88" s="1" t="s">
        <v>267</v>
      </c>
    </row>
    <row r="89" spans="1:24" ht="13" x14ac:dyDescent="0.15">
      <c r="A89">
        <v>88</v>
      </c>
      <c r="B89" s="2">
        <v>44823.879777256945</v>
      </c>
      <c r="C89" s="1" t="s">
        <v>93</v>
      </c>
      <c r="D89" s="1" t="s">
        <v>24</v>
      </c>
      <c r="E89" s="1" t="s">
        <v>25</v>
      </c>
      <c r="F89" s="1" t="s">
        <v>26</v>
      </c>
      <c r="G89" s="1" t="s">
        <v>27</v>
      </c>
      <c r="H89" s="1" t="s">
        <v>38</v>
      </c>
      <c r="K89" s="1" t="s">
        <v>127</v>
      </c>
      <c r="L89" s="1" t="s">
        <v>77</v>
      </c>
      <c r="M89" s="1" t="s">
        <v>41</v>
      </c>
      <c r="N89" s="1" t="s">
        <v>201</v>
      </c>
      <c r="O89" s="1" t="s">
        <v>68</v>
      </c>
      <c r="P89" s="1" t="s">
        <v>69</v>
      </c>
      <c r="Q89" s="1" t="s">
        <v>268</v>
      </c>
      <c r="R89" s="1" t="s">
        <v>54</v>
      </c>
      <c r="S89" s="1" t="s">
        <v>55</v>
      </c>
      <c r="T89" s="1">
        <v>3</v>
      </c>
      <c r="U89" s="1">
        <v>2</v>
      </c>
      <c r="V89" s="1">
        <v>1</v>
      </c>
      <c r="W89" s="1">
        <v>3</v>
      </c>
      <c r="X89" s="1" t="s">
        <v>269</v>
      </c>
    </row>
    <row r="90" spans="1:24" ht="13" x14ac:dyDescent="0.15">
      <c r="A90">
        <v>89</v>
      </c>
      <c r="B90" s="2">
        <v>44823.887024143522</v>
      </c>
      <c r="C90" s="1" t="s">
        <v>56</v>
      </c>
      <c r="D90" s="1" t="s">
        <v>31</v>
      </c>
      <c r="E90" s="1" t="s">
        <v>126</v>
      </c>
      <c r="F90" s="1" t="s">
        <v>37</v>
      </c>
      <c r="G90" s="1" t="s">
        <v>27</v>
      </c>
      <c r="H90" s="1" t="s">
        <v>28</v>
      </c>
      <c r="I90" s="1" t="s">
        <v>270</v>
      </c>
      <c r="J90" s="1" t="s">
        <v>271</v>
      </c>
    </row>
    <row r="91" spans="1:24" ht="13" x14ac:dyDescent="0.15">
      <c r="A91">
        <v>90</v>
      </c>
      <c r="B91" s="2">
        <v>44823.888238912041</v>
      </c>
      <c r="C91" s="1" t="s">
        <v>56</v>
      </c>
      <c r="D91" s="1" t="s">
        <v>24</v>
      </c>
      <c r="E91" s="1" t="s">
        <v>89</v>
      </c>
      <c r="F91" s="1" t="s">
        <v>26</v>
      </c>
      <c r="G91" s="1" t="s">
        <v>57</v>
      </c>
      <c r="H91" s="1" t="s">
        <v>38</v>
      </c>
      <c r="K91" s="1" t="s">
        <v>175</v>
      </c>
      <c r="L91" s="1" t="s">
        <v>40</v>
      </c>
      <c r="M91" s="1" t="s">
        <v>41</v>
      </c>
      <c r="N91" s="1" t="s">
        <v>272</v>
      </c>
      <c r="O91" s="1" t="s">
        <v>68</v>
      </c>
      <c r="P91" s="1" t="s">
        <v>52</v>
      </c>
      <c r="Q91" s="1" t="s">
        <v>273</v>
      </c>
      <c r="R91" s="1" t="s">
        <v>54</v>
      </c>
      <c r="S91" s="1" t="s">
        <v>55</v>
      </c>
      <c r="T91" s="1">
        <v>4</v>
      </c>
      <c r="U91" s="1">
        <v>4</v>
      </c>
      <c r="V91" s="1">
        <v>3</v>
      </c>
      <c r="W91" s="1">
        <v>4</v>
      </c>
    </row>
    <row r="92" spans="1:24" ht="13" x14ac:dyDescent="0.15">
      <c r="A92">
        <v>91</v>
      </c>
      <c r="B92" s="2">
        <v>44823.899794201388</v>
      </c>
      <c r="C92" s="1" t="s">
        <v>74</v>
      </c>
      <c r="D92" s="1" t="s">
        <v>31</v>
      </c>
      <c r="E92" s="1" t="s">
        <v>65</v>
      </c>
      <c r="F92" s="1" t="s">
        <v>26</v>
      </c>
      <c r="G92" s="1" t="s">
        <v>27</v>
      </c>
      <c r="H92" s="1" t="s">
        <v>28</v>
      </c>
      <c r="I92" s="1" t="s">
        <v>34</v>
      </c>
      <c r="J92" s="1" t="s">
        <v>274</v>
      </c>
    </row>
    <row r="93" spans="1:24" ht="13" x14ac:dyDescent="0.15">
      <c r="A93">
        <v>92</v>
      </c>
      <c r="B93" s="2">
        <v>44823.900189872686</v>
      </c>
      <c r="C93" s="1" t="s">
        <v>23</v>
      </c>
      <c r="D93" s="1" t="s">
        <v>24</v>
      </c>
      <c r="E93" s="1" t="s">
        <v>89</v>
      </c>
      <c r="F93" s="1" t="s">
        <v>37</v>
      </c>
      <c r="G93" s="1" t="s">
        <v>27</v>
      </c>
      <c r="H93" s="1" t="s">
        <v>38</v>
      </c>
      <c r="K93" s="1" t="s">
        <v>275</v>
      </c>
      <c r="L93" s="1" t="s">
        <v>49</v>
      </c>
      <c r="M93" s="1" t="s">
        <v>66</v>
      </c>
      <c r="N93" s="1" t="s">
        <v>201</v>
      </c>
      <c r="O93" s="1" t="s">
        <v>51</v>
      </c>
      <c r="P93" s="1" t="s">
        <v>63</v>
      </c>
      <c r="Q93" s="1" t="s">
        <v>101</v>
      </c>
      <c r="R93" s="1" t="s">
        <v>54</v>
      </c>
      <c r="S93" s="1" t="s">
        <v>55</v>
      </c>
      <c r="T93" s="1">
        <v>3</v>
      </c>
      <c r="U93" s="1">
        <v>1</v>
      </c>
      <c r="V93" s="1">
        <v>3</v>
      </c>
      <c r="W93" s="1">
        <v>2</v>
      </c>
    </row>
    <row r="94" spans="1:24" ht="13" x14ac:dyDescent="0.15">
      <c r="A94">
        <v>93</v>
      </c>
      <c r="B94" s="2">
        <v>44823.911937974539</v>
      </c>
      <c r="C94" s="1" t="s">
        <v>93</v>
      </c>
      <c r="D94" s="1" t="s">
        <v>24</v>
      </c>
      <c r="E94" s="1" t="s">
        <v>25</v>
      </c>
      <c r="F94" s="1" t="s">
        <v>26</v>
      </c>
      <c r="G94" s="1" t="s">
        <v>137</v>
      </c>
      <c r="H94" s="1" t="s">
        <v>38</v>
      </c>
      <c r="K94" s="1" t="s">
        <v>276</v>
      </c>
      <c r="L94" s="1" t="s">
        <v>49</v>
      </c>
      <c r="M94" s="1" t="s">
        <v>78</v>
      </c>
      <c r="N94" s="1" t="s">
        <v>277</v>
      </c>
      <c r="O94" s="1" t="s">
        <v>278</v>
      </c>
      <c r="P94" s="1" t="s">
        <v>69</v>
      </c>
      <c r="Q94" s="1" t="s">
        <v>279</v>
      </c>
      <c r="R94" s="1" t="s">
        <v>45</v>
      </c>
      <c r="S94" s="1" t="s">
        <v>55</v>
      </c>
      <c r="T94" s="1">
        <v>1</v>
      </c>
      <c r="U94" s="1">
        <v>1</v>
      </c>
      <c r="V94" s="1">
        <v>1</v>
      </c>
      <c r="W94" s="1">
        <v>3</v>
      </c>
      <c r="X94" s="1" t="s">
        <v>280</v>
      </c>
    </row>
    <row r="95" spans="1:24" ht="13" x14ac:dyDescent="0.15">
      <c r="A95">
        <v>94</v>
      </c>
      <c r="B95" s="2">
        <v>44823.921509722219</v>
      </c>
      <c r="C95" s="1" t="s">
        <v>56</v>
      </c>
      <c r="D95" s="1" t="s">
        <v>24</v>
      </c>
      <c r="E95" s="1" t="s">
        <v>126</v>
      </c>
      <c r="F95" s="1" t="s">
        <v>33</v>
      </c>
      <c r="G95" s="1" t="s">
        <v>27</v>
      </c>
      <c r="H95" s="1" t="s">
        <v>28</v>
      </c>
      <c r="I95" s="1" t="s">
        <v>107</v>
      </c>
    </row>
    <row r="96" spans="1:24" ht="13" x14ac:dyDescent="0.15">
      <c r="A96">
        <v>95</v>
      </c>
      <c r="B96" s="2">
        <v>44823.946442476852</v>
      </c>
      <c r="C96" s="1" t="s">
        <v>23</v>
      </c>
      <c r="D96" s="1" t="s">
        <v>31</v>
      </c>
      <c r="E96" s="1" t="s">
        <v>126</v>
      </c>
      <c r="F96" s="1" t="s">
        <v>37</v>
      </c>
      <c r="G96" s="1" t="s">
        <v>57</v>
      </c>
      <c r="H96" s="1" t="s">
        <v>28</v>
      </c>
      <c r="I96" s="1" t="s">
        <v>34</v>
      </c>
      <c r="J96" s="1" t="s">
        <v>281</v>
      </c>
    </row>
    <row r="97" spans="1:24" ht="13" x14ac:dyDescent="0.15">
      <c r="A97">
        <v>96</v>
      </c>
      <c r="B97" s="2">
        <v>44823.965508287038</v>
      </c>
      <c r="C97" s="1" t="s">
        <v>93</v>
      </c>
      <c r="D97" s="1" t="s">
        <v>24</v>
      </c>
      <c r="E97" s="1" t="s">
        <v>25</v>
      </c>
      <c r="F97" s="1" t="s">
        <v>37</v>
      </c>
      <c r="G97" s="1" t="s">
        <v>27</v>
      </c>
      <c r="H97" s="1" t="s">
        <v>38</v>
      </c>
      <c r="K97" s="1" t="s">
        <v>275</v>
      </c>
      <c r="L97" s="1" t="s">
        <v>103</v>
      </c>
      <c r="M97" s="1" t="s">
        <v>66</v>
      </c>
      <c r="N97" s="1" t="s">
        <v>135</v>
      </c>
      <c r="O97" s="1" t="s">
        <v>68</v>
      </c>
      <c r="P97" s="1" t="s">
        <v>52</v>
      </c>
      <c r="Q97" s="1">
        <v>3000</v>
      </c>
      <c r="R97" s="1" t="s">
        <v>45</v>
      </c>
      <c r="S97" s="1" t="s">
        <v>55</v>
      </c>
      <c r="T97" s="1">
        <v>4</v>
      </c>
      <c r="U97" s="1">
        <v>5</v>
      </c>
      <c r="V97" s="1">
        <v>4</v>
      </c>
      <c r="W97" s="1">
        <v>5</v>
      </c>
    </row>
    <row r="98" spans="1:24" ht="13" x14ac:dyDescent="0.15">
      <c r="A98">
        <v>97</v>
      </c>
      <c r="B98" s="2">
        <v>44824.094477523147</v>
      </c>
      <c r="C98" s="1" t="s">
        <v>56</v>
      </c>
      <c r="D98" s="1" t="s">
        <v>24</v>
      </c>
      <c r="E98" s="1" t="s">
        <v>25</v>
      </c>
      <c r="F98" s="1" t="s">
        <v>37</v>
      </c>
      <c r="G98" s="1" t="s">
        <v>27</v>
      </c>
      <c r="H98" s="1" t="s">
        <v>28</v>
      </c>
      <c r="I98" s="1" t="s">
        <v>282</v>
      </c>
    </row>
    <row r="99" spans="1:24" ht="13" x14ac:dyDescent="0.15">
      <c r="A99">
        <v>98</v>
      </c>
      <c r="B99" s="2">
        <v>44824.154108969902</v>
      </c>
      <c r="C99" s="1" t="s">
        <v>56</v>
      </c>
      <c r="D99" s="1" t="s">
        <v>31</v>
      </c>
      <c r="E99" s="1" t="s">
        <v>25</v>
      </c>
      <c r="F99" s="1" t="s">
        <v>33</v>
      </c>
      <c r="G99" s="1" t="s">
        <v>195</v>
      </c>
      <c r="H99" s="1" t="s">
        <v>38</v>
      </c>
      <c r="K99" s="1" t="s">
        <v>283</v>
      </c>
      <c r="L99" s="1" t="s">
        <v>77</v>
      </c>
      <c r="M99" s="1" t="s">
        <v>66</v>
      </c>
      <c r="N99" s="1" t="s">
        <v>284</v>
      </c>
      <c r="O99" s="1" t="s">
        <v>146</v>
      </c>
      <c r="P99" s="1" t="s">
        <v>69</v>
      </c>
      <c r="Q99" s="1">
        <v>2000</v>
      </c>
      <c r="R99" s="1" t="s">
        <v>54</v>
      </c>
      <c r="S99" s="1" t="s">
        <v>55</v>
      </c>
      <c r="T99" s="1">
        <v>5</v>
      </c>
      <c r="U99" s="1">
        <v>3</v>
      </c>
      <c r="V99" s="1">
        <v>3</v>
      </c>
      <c r="W99" s="1">
        <v>3</v>
      </c>
      <c r="X99" s="1" t="s">
        <v>285</v>
      </c>
    </row>
    <row r="100" spans="1:24" ht="13" x14ac:dyDescent="0.15">
      <c r="A100">
        <v>99</v>
      </c>
      <c r="B100" s="2">
        <v>44824.224845000004</v>
      </c>
      <c r="C100" s="1" t="s">
        <v>74</v>
      </c>
      <c r="D100" s="1" t="s">
        <v>24</v>
      </c>
      <c r="E100" s="1" t="s">
        <v>25</v>
      </c>
      <c r="F100" s="1" t="s">
        <v>108</v>
      </c>
      <c r="G100" s="1" t="s">
        <v>195</v>
      </c>
      <c r="H100" s="1" t="s">
        <v>38</v>
      </c>
      <c r="K100" s="1" t="s">
        <v>127</v>
      </c>
      <c r="L100" s="1" t="s">
        <v>59</v>
      </c>
      <c r="M100" s="1" t="s">
        <v>66</v>
      </c>
      <c r="N100" s="1" t="s">
        <v>286</v>
      </c>
      <c r="O100" s="1" t="s">
        <v>287</v>
      </c>
      <c r="P100" s="1" t="s">
        <v>52</v>
      </c>
      <c r="Q100" s="1" t="s">
        <v>288</v>
      </c>
      <c r="R100" s="1" t="s">
        <v>45</v>
      </c>
      <c r="S100" s="1" t="s">
        <v>55</v>
      </c>
      <c r="T100" s="1">
        <v>3</v>
      </c>
      <c r="U100" s="1">
        <v>4</v>
      </c>
      <c r="V100" s="1">
        <v>1</v>
      </c>
      <c r="W100" s="1">
        <v>4</v>
      </c>
      <c r="X100" s="1" t="s">
        <v>289</v>
      </c>
    </row>
    <row r="101" spans="1:24" ht="13" x14ac:dyDescent="0.15">
      <c r="A101">
        <v>100</v>
      </c>
      <c r="B101" s="2">
        <v>44824.226813356479</v>
      </c>
      <c r="C101" s="1" t="s">
        <v>56</v>
      </c>
      <c r="D101" s="1" t="s">
        <v>24</v>
      </c>
      <c r="E101" s="1" t="s">
        <v>25</v>
      </c>
      <c r="F101" s="1" t="s">
        <v>37</v>
      </c>
      <c r="G101" s="1" t="s">
        <v>27</v>
      </c>
      <c r="H101" s="1" t="s">
        <v>28</v>
      </c>
      <c r="I101" s="1" t="s">
        <v>34</v>
      </c>
    </row>
    <row r="102" spans="1:24" ht="13" x14ac:dyDescent="0.15">
      <c r="A102">
        <v>101</v>
      </c>
      <c r="B102" s="2">
        <v>44824.356670370369</v>
      </c>
      <c r="C102" s="1" t="s">
        <v>93</v>
      </c>
      <c r="D102" s="1" t="s">
        <v>31</v>
      </c>
      <c r="E102" s="1" t="s">
        <v>25</v>
      </c>
      <c r="F102" s="1" t="s">
        <v>37</v>
      </c>
      <c r="G102" s="1" t="s">
        <v>27</v>
      </c>
      <c r="H102" s="1" t="s">
        <v>28</v>
      </c>
      <c r="I102" s="1" t="s">
        <v>34</v>
      </c>
      <c r="J102" s="1" t="s">
        <v>290</v>
      </c>
    </row>
    <row r="103" spans="1:24" ht="13" x14ac:dyDescent="0.15">
      <c r="A103">
        <v>102</v>
      </c>
      <c r="B103" s="2">
        <v>44824.426270254626</v>
      </c>
      <c r="C103" s="1" t="s">
        <v>23</v>
      </c>
      <c r="D103" s="1" t="s">
        <v>24</v>
      </c>
      <c r="E103" s="1" t="s">
        <v>25</v>
      </c>
      <c r="F103" s="1" t="s">
        <v>26</v>
      </c>
      <c r="G103" s="1" t="s">
        <v>27</v>
      </c>
      <c r="H103" s="1" t="s">
        <v>38</v>
      </c>
      <c r="K103" s="1" t="s">
        <v>39</v>
      </c>
      <c r="L103" s="1" t="s">
        <v>40</v>
      </c>
      <c r="M103" s="1" t="s">
        <v>66</v>
      </c>
      <c r="N103" s="1" t="s">
        <v>291</v>
      </c>
      <c r="O103" s="1" t="s">
        <v>68</v>
      </c>
      <c r="P103" s="1" t="s">
        <v>69</v>
      </c>
      <c r="Q103" s="1">
        <v>3000</v>
      </c>
      <c r="R103" s="1" t="s">
        <v>45</v>
      </c>
      <c r="S103" s="1" t="s">
        <v>55</v>
      </c>
      <c r="T103" s="1">
        <v>5</v>
      </c>
      <c r="U103" s="1">
        <v>4</v>
      </c>
      <c r="V103" s="1">
        <v>4</v>
      </c>
      <c r="W103" s="1">
        <v>4</v>
      </c>
    </row>
    <row r="104" spans="1:24" ht="13" x14ac:dyDescent="0.15">
      <c r="A104">
        <v>103</v>
      </c>
      <c r="B104" s="2">
        <v>44824.471323206017</v>
      </c>
      <c r="C104" s="1" t="s">
        <v>93</v>
      </c>
      <c r="D104" s="1" t="s">
        <v>31</v>
      </c>
      <c r="E104" s="1" t="s">
        <v>89</v>
      </c>
      <c r="F104" s="1" t="s">
        <v>26</v>
      </c>
      <c r="G104" s="1" t="s">
        <v>27</v>
      </c>
      <c r="H104" s="1" t="s">
        <v>38</v>
      </c>
      <c r="K104" s="1" t="s">
        <v>250</v>
      </c>
      <c r="L104" s="1" t="s">
        <v>77</v>
      </c>
      <c r="M104" s="1" t="s">
        <v>66</v>
      </c>
      <c r="N104" s="1" t="s">
        <v>292</v>
      </c>
      <c r="O104" s="1" t="s">
        <v>43</v>
      </c>
      <c r="P104" s="1" t="s">
        <v>69</v>
      </c>
      <c r="Q104" s="1" t="s">
        <v>293</v>
      </c>
      <c r="R104" s="1" t="s">
        <v>45</v>
      </c>
      <c r="S104" s="1" t="s">
        <v>55</v>
      </c>
      <c r="T104" s="1">
        <v>5</v>
      </c>
      <c r="U104" s="1">
        <v>5</v>
      </c>
      <c r="V104" s="1">
        <v>3</v>
      </c>
      <c r="W104" s="1">
        <v>5</v>
      </c>
    </row>
    <row r="105" spans="1:24" ht="13" x14ac:dyDescent="0.15">
      <c r="A105">
        <v>104</v>
      </c>
      <c r="B105" s="2">
        <v>44824.472428263893</v>
      </c>
      <c r="C105" s="1" t="s">
        <v>23</v>
      </c>
      <c r="D105" s="1" t="s">
        <v>24</v>
      </c>
      <c r="E105" s="1" t="s">
        <v>65</v>
      </c>
      <c r="F105" s="1" t="s">
        <v>37</v>
      </c>
      <c r="G105" s="1" t="s">
        <v>27</v>
      </c>
      <c r="H105" s="1" t="s">
        <v>28</v>
      </c>
      <c r="I105" s="1" t="s">
        <v>34</v>
      </c>
      <c r="J105" s="1" t="s">
        <v>294</v>
      </c>
    </row>
    <row r="106" spans="1:24" ht="13" x14ac:dyDescent="0.15">
      <c r="A106">
        <v>105</v>
      </c>
      <c r="B106" s="2">
        <v>44824.605586087964</v>
      </c>
      <c r="C106" s="1" t="s">
        <v>23</v>
      </c>
      <c r="D106" s="1" t="s">
        <v>24</v>
      </c>
      <c r="E106" s="1" t="s">
        <v>25</v>
      </c>
      <c r="F106" s="1" t="s">
        <v>37</v>
      </c>
      <c r="G106" s="1" t="s">
        <v>57</v>
      </c>
      <c r="H106" s="1" t="s">
        <v>38</v>
      </c>
      <c r="K106" s="1" t="s">
        <v>275</v>
      </c>
      <c r="L106" s="1" t="s">
        <v>77</v>
      </c>
      <c r="M106" s="1" t="s">
        <v>66</v>
      </c>
      <c r="N106" s="1" t="s">
        <v>295</v>
      </c>
      <c r="O106" s="1" t="s">
        <v>68</v>
      </c>
      <c r="P106" s="1" t="s">
        <v>71</v>
      </c>
      <c r="Q106" s="1" t="s">
        <v>296</v>
      </c>
      <c r="R106" s="1" t="s">
        <v>45</v>
      </c>
      <c r="S106" s="1" t="s">
        <v>55</v>
      </c>
      <c r="T106" s="1">
        <v>5</v>
      </c>
      <c r="U106" s="1">
        <v>5</v>
      </c>
      <c r="V106" s="1">
        <v>3</v>
      </c>
      <c r="W106" s="1">
        <v>5</v>
      </c>
    </row>
    <row r="107" spans="1:24" ht="13" x14ac:dyDescent="0.15">
      <c r="A107">
        <v>106</v>
      </c>
      <c r="B107" s="2">
        <v>44824.735925810186</v>
      </c>
      <c r="C107" s="1" t="s">
        <v>30</v>
      </c>
      <c r="D107" s="1" t="s">
        <v>31</v>
      </c>
      <c r="E107" s="1" t="s">
        <v>25</v>
      </c>
      <c r="F107" s="1" t="s">
        <v>108</v>
      </c>
      <c r="G107" s="1" t="s">
        <v>27</v>
      </c>
      <c r="H107" s="1" t="s">
        <v>38</v>
      </c>
      <c r="K107" s="1" t="s">
        <v>297</v>
      </c>
      <c r="L107" s="1" t="s">
        <v>77</v>
      </c>
      <c r="M107" s="1" t="s">
        <v>41</v>
      </c>
      <c r="N107" s="1" t="s">
        <v>213</v>
      </c>
      <c r="O107" s="1" t="s">
        <v>68</v>
      </c>
      <c r="P107" s="1" t="s">
        <v>69</v>
      </c>
      <c r="Q107" s="3">
        <v>3000</v>
      </c>
      <c r="R107" s="1" t="s">
        <v>45</v>
      </c>
      <c r="S107" s="1" t="s">
        <v>55</v>
      </c>
      <c r="T107" s="1">
        <v>4</v>
      </c>
      <c r="U107" s="1">
        <v>4</v>
      </c>
      <c r="V107" s="1">
        <v>3</v>
      </c>
      <c r="W107" s="1">
        <v>4</v>
      </c>
    </row>
    <row r="108" spans="1:24" ht="13" x14ac:dyDescent="0.15">
      <c r="A108">
        <v>107</v>
      </c>
      <c r="B108" s="2">
        <v>44824.785534837967</v>
      </c>
      <c r="C108" s="1" t="s">
        <v>23</v>
      </c>
      <c r="D108" s="1" t="s">
        <v>31</v>
      </c>
      <c r="E108" s="1" t="s">
        <v>25</v>
      </c>
      <c r="F108" s="1" t="s">
        <v>37</v>
      </c>
      <c r="G108" s="1" t="s">
        <v>57</v>
      </c>
      <c r="H108" s="1" t="s">
        <v>38</v>
      </c>
      <c r="K108" s="1" t="s">
        <v>39</v>
      </c>
      <c r="L108" s="1" t="s">
        <v>49</v>
      </c>
      <c r="M108" s="1" t="s">
        <v>66</v>
      </c>
      <c r="N108" s="1" t="s">
        <v>298</v>
      </c>
      <c r="O108" s="1" t="s">
        <v>43</v>
      </c>
      <c r="P108" s="1" t="s">
        <v>69</v>
      </c>
      <c r="Q108" s="1" t="s">
        <v>299</v>
      </c>
      <c r="R108" s="1" t="s">
        <v>45</v>
      </c>
      <c r="S108" s="1" t="s">
        <v>86</v>
      </c>
      <c r="T108" s="1">
        <v>5</v>
      </c>
      <c r="U108" s="1">
        <v>5</v>
      </c>
      <c r="V108" s="1">
        <v>5</v>
      </c>
      <c r="W108" s="1">
        <v>5</v>
      </c>
    </row>
    <row r="109" spans="1:24" ht="13" x14ac:dyDescent="0.15">
      <c r="A109">
        <v>108</v>
      </c>
      <c r="B109" s="2">
        <v>44824.820477141198</v>
      </c>
      <c r="C109" s="1" t="s">
        <v>74</v>
      </c>
      <c r="D109" s="1" t="s">
        <v>24</v>
      </c>
      <c r="E109" s="1" t="s">
        <v>126</v>
      </c>
      <c r="F109" s="1" t="s">
        <v>108</v>
      </c>
      <c r="G109" s="1" t="s">
        <v>27</v>
      </c>
      <c r="H109" s="1" t="s">
        <v>38</v>
      </c>
      <c r="K109" s="1" t="s">
        <v>300</v>
      </c>
      <c r="L109" s="1" t="s">
        <v>77</v>
      </c>
      <c r="M109" s="1" t="s">
        <v>78</v>
      </c>
      <c r="N109" s="1" t="s">
        <v>301</v>
      </c>
      <c r="O109" s="1" t="s">
        <v>302</v>
      </c>
      <c r="P109" s="1" t="s">
        <v>69</v>
      </c>
      <c r="Q109" s="1" t="s">
        <v>303</v>
      </c>
      <c r="R109" s="1" t="s">
        <v>45</v>
      </c>
      <c r="S109" s="1" t="s">
        <v>55</v>
      </c>
      <c r="T109" s="1">
        <v>5</v>
      </c>
      <c r="U109" s="1">
        <v>5</v>
      </c>
      <c r="V109" s="1">
        <v>5</v>
      </c>
      <c r="W109" s="1">
        <v>5</v>
      </c>
    </row>
    <row r="110" spans="1:24" ht="13" x14ac:dyDescent="0.15">
      <c r="A110">
        <v>109</v>
      </c>
      <c r="B110" s="2">
        <v>44825.612071863427</v>
      </c>
      <c r="C110" s="1" t="s">
        <v>74</v>
      </c>
      <c r="D110" s="1" t="s">
        <v>24</v>
      </c>
      <c r="E110" s="1" t="s">
        <v>25</v>
      </c>
      <c r="F110" s="1" t="s">
        <v>108</v>
      </c>
      <c r="G110" s="1" t="s">
        <v>160</v>
      </c>
      <c r="H110" s="1" t="s">
        <v>38</v>
      </c>
      <c r="K110" s="1" t="s">
        <v>127</v>
      </c>
      <c r="L110" s="1" t="s">
        <v>59</v>
      </c>
      <c r="M110" s="1" t="s">
        <v>66</v>
      </c>
      <c r="N110" s="1" t="s">
        <v>304</v>
      </c>
      <c r="O110" s="1" t="s">
        <v>68</v>
      </c>
      <c r="P110" s="1" t="s">
        <v>52</v>
      </c>
      <c r="Q110" s="1" t="s">
        <v>305</v>
      </c>
      <c r="R110" s="1" t="s">
        <v>54</v>
      </c>
      <c r="S110" s="1" t="s">
        <v>55</v>
      </c>
      <c r="T110" s="1">
        <v>4</v>
      </c>
      <c r="U110" s="1">
        <v>5</v>
      </c>
      <c r="V110" s="1">
        <v>4</v>
      </c>
      <c r="W110" s="1">
        <v>4</v>
      </c>
      <c r="X110" s="1" t="s">
        <v>306</v>
      </c>
    </row>
    <row r="111" spans="1:24" ht="13" x14ac:dyDescent="0.15">
      <c r="A111">
        <v>110</v>
      </c>
      <c r="B111" s="2">
        <v>44825.754425335646</v>
      </c>
      <c r="C111" s="1" t="s">
        <v>93</v>
      </c>
      <c r="D111" s="1" t="s">
        <v>24</v>
      </c>
      <c r="E111" s="1" t="s">
        <v>126</v>
      </c>
      <c r="F111" s="1" t="s">
        <v>33</v>
      </c>
      <c r="G111" s="1" t="s">
        <v>195</v>
      </c>
      <c r="H111" s="1" t="s">
        <v>38</v>
      </c>
      <c r="K111" s="1" t="s">
        <v>307</v>
      </c>
      <c r="L111" s="1" t="s">
        <v>77</v>
      </c>
      <c r="M111" s="1" t="s">
        <v>41</v>
      </c>
      <c r="N111" s="1" t="s">
        <v>308</v>
      </c>
      <c r="O111" s="1" t="s">
        <v>121</v>
      </c>
      <c r="P111" s="1" t="s">
        <v>71</v>
      </c>
      <c r="Q111" s="1" t="s">
        <v>309</v>
      </c>
      <c r="R111" s="1" t="s">
        <v>45</v>
      </c>
      <c r="S111" s="1" t="s">
        <v>86</v>
      </c>
      <c r="T111" s="1">
        <v>4</v>
      </c>
      <c r="U111" s="1">
        <v>4</v>
      </c>
      <c r="V111" s="1">
        <v>2</v>
      </c>
      <c r="W111" s="1">
        <v>4</v>
      </c>
    </row>
    <row r="112" spans="1:24" ht="13" x14ac:dyDescent="0.15">
      <c r="A112">
        <v>111</v>
      </c>
      <c r="B112" s="2">
        <v>44826.305429803237</v>
      </c>
      <c r="C112" s="1" t="s">
        <v>56</v>
      </c>
      <c r="D112" s="1" t="s">
        <v>31</v>
      </c>
      <c r="E112" s="1" t="s">
        <v>25</v>
      </c>
      <c r="F112" s="1" t="s">
        <v>26</v>
      </c>
      <c r="G112" s="1" t="s">
        <v>57</v>
      </c>
      <c r="H112" s="1" t="s">
        <v>38</v>
      </c>
      <c r="K112" s="1" t="s">
        <v>275</v>
      </c>
      <c r="L112" s="1" t="s">
        <v>77</v>
      </c>
      <c r="M112" s="1" t="s">
        <v>66</v>
      </c>
      <c r="N112" s="1" t="s">
        <v>304</v>
      </c>
      <c r="O112" s="1" t="s">
        <v>68</v>
      </c>
      <c r="P112" s="1" t="s">
        <v>69</v>
      </c>
      <c r="Q112" s="1" t="s">
        <v>310</v>
      </c>
      <c r="R112" s="1" t="s">
        <v>45</v>
      </c>
      <c r="S112" s="1" t="s">
        <v>55</v>
      </c>
      <c r="T112" s="1">
        <v>5</v>
      </c>
      <c r="U112" s="1">
        <v>4</v>
      </c>
      <c r="V112" s="1">
        <v>4</v>
      </c>
      <c r="W112" s="1">
        <v>4</v>
      </c>
    </row>
    <row r="113" spans="1:25" ht="13" x14ac:dyDescent="0.15">
      <c r="A113">
        <v>112</v>
      </c>
      <c r="B113" s="2">
        <v>44830.497999930551</v>
      </c>
      <c r="C113" s="1" t="s">
        <v>23</v>
      </c>
      <c r="D113" s="1" t="s">
        <v>24</v>
      </c>
      <c r="E113" s="1" t="s">
        <v>89</v>
      </c>
      <c r="F113" s="1" t="s">
        <v>26</v>
      </c>
      <c r="G113" s="1" t="s">
        <v>27</v>
      </c>
      <c r="H113" s="1" t="s">
        <v>38</v>
      </c>
      <c r="K113" s="1" t="s">
        <v>127</v>
      </c>
      <c r="L113" s="1" t="s">
        <v>49</v>
      </c>
      <c r="M113" s="1" t="s">
        <v>66</v>
      </c>
      <c r="N113" s="1" t="s">
        <v>201</v>
      </c>
      <c r="O113" s="1" t="s">
        <v>110</v>
      </c>
      <c r="P113" s="1" t="s">
        <v>63</v>
      </c>
      <c r="Q113" s="1" t="s">
        <v>311</v>
      </c>
      <c r="R113" s="1" t="s">
        <v>45</v>
      </c>
      <c r="S113" s="1" t="s">
        <v>55</v>
      </c>
      <c r="T113" s="1">
        <v>3</v>
      </c>
      <c r="U113" s="1">
        <v>3</v>
      </c>
      <c r="V113" s="1">
        <v>2</v>
      </c>
      <c r="W113" s="1">
        <v>4</v>
      </c>
    </row>
    <row r="114" spans="1:25" ht="13" x14ac:dyDescent="0.15">
      <c r="A114">
        <v>113</v>
      </c>
      <c r="B114" s="2">
        <v>44830.937352650464</v>
      </c>
      <c r="C114" s="1" t="s">
        <v>56</v>
      </c>
      <c r="D114" s="1" t="s">
        <v>24</v>
      </c>
      <c r="E114" s="1" t="s">
        <v>25</v>
      </c>
      <c r="F114" s="1" t="s">
        <v>37</v>
      </c>
      <c r="G114" s="1" t="s">
        <v>27</v>
      </c>
      <c r="H114" s="1" t="s">
        <v>38</v>
      </c>
      <c r="K114" s="1" t="s">
        <v>166</v>
      </c>
      <c r="L114" s="1" t="s">
        <v>77</v>
      </c>
      <c r="M114" s="1" t="s">
        <v>41</v>
      </c>
      <c r="N114" s="1" t="s">
        <v>213</v>
      </c>
      <c r="O114" s="1" t="s">
        <v>68</v>
      </c>
      <c r="P114" s="1" t="s">
        <v>71</v>
      </c>
      <c r="Q114" s="1">
        <v>3000</v>
      </c>
      <c r="R114" s="1" t="s">
        <v>45</v>
      </c>
      <c r="S114" s="1" t="s">
        <v>55</v>
      </c>
      <c r="T114" s="1">
        <v>5</v>
      </c>
      <c r="U114" s="1">
        <v>4</v>
      </c>
      <c r="V114" s="1">
        <v>4</v>
      </c>
      <c r="W114" s="1">
        <v>4</v>
      </c>
      <c r="X114" s="1" t="s">
        <v>312</v>
      </c>
    </row>
    <row r="115" spans="1:25" ht="15.75" customHeight="1" x14ac:dyDescent="0.15">
      <c r="A115">
        <v>114</v>
      </c>
      <c r="B115" s="6">
        <v>44823.497163854168</v>
      </c>
      <c r="C115" s="7" t="s">
        <v>23</v>
      </c>
      <c r="D115" s="9" t="s">
        <v>31</v>
      </c>
      <c r="E115" s="9" t="s">
        <v>25</v>
      </c>
      <c r="F115" s="1" t="s">
        <v>37</v>
      </c>
      <c r="G115" s="9" t="s">
        <v>27</v>
      </c>
      <c r="H115" s="7" t="s">
        <v>28</v>
      </c>
      <c r="I115" s="7" t="s">
        <v>328</v>
      </c>
      <c r="J115" s="8"/>
      <c r="K115" s="8"/>
      <c r="L115" s="8"/>
      <c r="M115" s="8"/>
      <c r="N115" s="8"/>
      <c r="O115" s="8"/>
      <c r="P115" s="8"/>
      <c r="Q115" s="8"/>
      <c r="R115" s="8"/>
      <c r="S115" s="8"/>
      <c r="T115" s="8"/>
      <c r="U115" s="8"/>
      <c r="V115" s="8"/>
      <c r="W115" s="8"/>
      <c r="X115" s="8"/>
      <c r="Y115" s="8"/>
    </row>
    <row r="116" spans="1:25" ht="15.75" customHeight="1" x14ac:dyDescent="0.15">
      <c r="A116">
        <v>115</v>
      </c>
      <c r="B116" s="4">
        <v>44823.511994583328</v>
      </c>
      <c r="C116" s="5" t="s">
        <v>56</v>
      </c>
      <c r="D116" s="1" t="s">
        <v>24</v>
      </c>
      <c r="E116" s="1" t="s">
        <v>25</v>
      </c>
      <c r="F116" s="1" t="s">
        <v>37</v>
      </c>
      <c r="G116" s="1" t="s">
        <v>27</v>
      </c>
      <c r="H116" s="5" t="s">
        <v>28</v>
      </c>
      <c r="I116" s="5" t="s">
        <v>34</v>
      </c>
    </row>
    <row r="117" spans="1:25" ht="15.75" customHeight="1" x14ac:dyDescent="0.15">
      <c r="A117">
        <v>116</v>
      </c>
      <c r="B117" s="4">
        <v>44823.525939467596</v>
      </c>
      <c r="C117" s="5" t="s">
        <v>93</v>
      </c>
      <c r="D117" s="1" t="s">
        <v>24</v>
      </c>
      <c r="E117" s="1" t="s">
        <v>25</v>
      </c>
      <c r="F117" s="1" t="s">
        <v>37</v>
      </c>
      <c r="G117" s="5" t="s">
        <v>195</v>
      </c>
      <c r="H117" s="1" t="s">
        <v>38</v>
      </c>
      <c r="K117" s="5" t="s">
        <v>39</v>
      </c>
      <c r="L117" s="5" t="s">
        <v>40</v>
      </c>
      <c r="M117" s="5" t="s">
        <v>66</v>
      </c>
      <c r="N117" s="1" t="s">
        <v>340</v>
      </c>
      <c r="O117" s="1" t="s">
        <v>68</v>
      </c>
      <c r="P117" s="1" t="s">
        <v>71</v>
      </c>
      <c r="Q117" s="5" t="s">
        <v>313</v>
      </c>
      <c r="R117" s="1" t="s">
        <v>45</v>
      </c>
      <c r="S117" s="1" t="s">
        <v>86</v>
      </c>
      <c r="T117" s="5">
        <v>5</v>
      </c>
      <c r="U117" s="5">
        <v>5</v>
      </c>
      <c r="V117" s="5">
        <v>3</v>
      </c>
      <c r="W117" s="5">
        <v>4</v>
      </c>
    </row>
    <row r="118" spans="1:25" ht="15.75" customHeight="1" x14ac:dyDescent="0.15">
      <c r="A118">
        <v>117</v>
      </c>
      <c r="B118" s="4">
        <v>44823.53941957176</v>
      </c>
      <c r="C118" s="5" t="s">
        <v>23</v>
      </c>
      <c r="D118" s="1" t="s">
        <v>24</v>
      </c>
      <c r="E118" s="1" t="s">
        <v>25</v>
      </c>
      <c r="F118" s="1" t="s">
        <v>37</v>
      </c>
      <c r="G118" s="1" t="s">
        <v>57</v>
      </c>
      <c r="H118" s="5" t="s">
        <v>28</v>
      </c>
      <c r="I118" s="5" t="s">
        <v>188</v>
      </c>
    </row>
    <row r="119" spans="1:25" ht="15.75" customHeight="1" x14ac:dyDescent="0.15">
      <c r="A119">
        <v>118</v>
      </c>
      <c r="B119" s="4">
        <v>44823.544491516208</v>
      </c>
      <c r="C119" s="5" t="s">
        <v>56</v>
      </c>
      <c r="D119" s="1" t="s">
        <v>24</v>
      </c>
      <c r="E119" s="1" t="s">
        <v>25</v>
      </c>
      <c r="F119" s="1" t="s">
        <v>37</v>
      </c>
      <c r="G119" s="1" t="s">
        <v>27</v>
      </c>
      <c r="H119" s="5" t="s">
        <v>28</v>
      </c>
      <c r="I119" s="5" t="s">
        <v>327</v>
      </c>
    </row>
    <row r="120" spans="1:25" s="15" customFormat="1" ht="15.75" customHeight="1" x14ac:dyDescent="0.15">
      <c r="A120" s="15">
        <v>119</v>
      </c>
      <c r="B120" s="16">
        <v>44823.545209108794</v>
      </c>
      <c r="C120" s="17" t="s">
        <v>23</v>
      </c>
      <c r="D120" s="18" t="s">
        <v>24</v>
      </c>
      <c r="E120" s="18" t="s">
        <v>126</v>
      </c>
      <c r="F120" s="1" t="s">
        <v>108</v>
      </c>
      <c r="G120" s="17" t="s">
        <v>47</v>
      </c>
      <c r="H120" s="18" t="s">
        <v>38</v>
      </c>
      <c r="K120" s="17" t="s">
        <v>331</v>
      </c>
      <c r="L120" s="17" t="s">
        <v>40</v>
      </c>
      <c r="M120" s="17" t="s">
        <v>66</v>
      </c>
      <c r="N120" s="18" t="s">
        <v>339</v>
      </c>
      <c r="O120" s="18" t="s">
        <v>68</v>
      </c>
      <c r="P120" s="18" t="s">
        <v>52</v>
      </c>
      <c r="Q120" s="19" t="s">
        <v>314</v>
      </c>
      <c r="R120" s="17" t="s">
        <v>54</v>
      </c>
      <c r="S120" s="18" t="s">
        <v>55</v>
      </c>
      <c r="T120" s="17">
        <v>5</v>
      </c>
      <c r="U120" s="17">
        <v>5</v>
      </c>
      <c r="V120" s="17">
        <v>4</v>
      </c>
      <c r="W120" s="17">
        <v>4</v>
      </c>
    </row>
    <row r="121" spans="1:25" ht="15.75" customHeight="1" x14ac:dyDescent="0.15">
      <c r="A121">
        <v>120</v>
      </c>
      <c r="B121" s="4">
        <v>44823.614040231478</v>
      </c>
      <c r="C121" s="5" t="s">
        <v>93</v>
      </c>
      <c r="D121" s="1" t="s">
        <v>24</v>
      </c>
      <c r="E121" s="1" t="s">
        <v>89</v>
      </c>
      <c r="F121" s="1" t="s">
        <v>37</v>
      </c>
      <c r="G121" s="1" t="s">
        <v>57</v>
      </c>
      <c r="H121" s="1" t="s">
        <v>38</v>
      </c>
      <c r="K121" s="5" t="s">
        <v>182</v>
      </c>
      <c r="L121" s="5" t="s">
        <v>40</v>
      </c>
      <c r="M121" s="5" t="s">
        <v>41</v>
      </c>
      <c r="N121" s="1" t="s">
        <v>332</v>
      </c>
      <c r="O121" s="1" t="s">
        <v>62</v>
      </c>
      <c r="P121" s="1" t="s">
        <v>425</v>
      </c>
      <c r="Q121" s="5" t="s">
        <v>315</v>
      </c>
      <c r="R121" s="1" t="s">
        <v>45</v>
      </c>
      <c r="S121" s="1" t="s">
        <v>55</v>
      </c>
      <c r="T121" s="5">
        <v>4</v>
      </c>
      <c r="U121" s="5">
        <v>3</v>
      </c>
      <c r="V121" s="5">
        <v>3</v>
      </c>
      <c r="W121" s="5">
        <v>4</v>
      </c>
    </row>
    <row r="122" spans="1:25" s="15" customFormat="1" ht="15.75" customHeight="1" x14ac:dyDescent="0.15">
      <c r="A122" s="15">
        <v>121</v>
      </c>
      <c r="B122" s="16">
        <v>44823.619342928243</v>
      </c>
      <c r="C122" s="17" t="s">
        <v>23</v>
      </c>
      <c r="D122" s="18" t="s">
        <v>24</v>
      </c>
      <c r="E122" s="18" t="s">
        <v>126</v>
      </c>
      <c r="F122" s="1" t="s">
        <v>108</v>
      </c>
      <c r="G122" s="18" t="s">
        <v>57</v>
      </c>
      <c r="H122" s="18" t="s">
        <v>38</v>
      </c>
      <c r="K122" s="17" t="s">
        <v>329</v>
      </c>
      <c r="L122" s="17" t="s">
        <v>77</v>
      </c>
      <c r="M122" s="17" t="s">
        <v>66</v>
      </c>
      <c r="N122" s="18" t="s">
        <v>338</v>
      </c>
      <c r="O122" s="18" t="s">
        <v>115</v>
      </c>
      <c r="P122" s="18" t="s">
        <v>63</v>
      </c>
      <c r="Q122" s="18" t="s">
        <v>341</v>
      </c>
      <c r="R122" s="18" t="s">
        <v>346</v>
      </c>
      <c r="S122" s="18" t="s">
        <v>55</v>
      </c>
      <c r="T122" s="17">
        <v>4</v>
      </c>
      <c r="U122" s="17">
        <v>4</v>
      </c>
      <c r="V122" s="17">
        <v>3</v>
      </c>
      <c r="W122" s="17">
        <v>4</v>
      </c>
      <c r="X122" s="17" t="s">
        <v>316</v>
      </c>
    </row>
    <row r="123" spans="1:25" s="15" customFormat="1" ht="15.75" customHeight="1" x14ac:dyDescent="0.15">
      <c r="A123" s="15">
        <v>122</v>
      </c>
      <c r="B123" s="16">
        <v>44823.662928807869</v>
      </c>
      <c r="C123" s="17" t="s">
        <v>56</v>
      </c>
      <c r="D123" s="18" t="s">
        <v>24</v>
      </c>
      <c r="E123" s="18" t="s">
        <v>126</v>
      </c>
      <c r="F123" s="1" t="s">
        <v>108</v>
      </c>
      <c r="G123" s="18" t="s">
        <v>57</v>
      </c>
      <c r="H123" s="18" t="s">
        <v>38</v>
      </c>
      <c r="K123" s="17" t="s">
        <v>264</v>
      </c>
      <c r="L123" s="17" t="s">
        <v>59</v>
      </c>
      <c r="M123" s="17" t="s">
        <v>41</v>
      </c>
      <c r="N123" s="18" t="s">
        <v>333</v>
      </c>
      <c r="O123" s="18" t="s">
        <v>43</v>
      </c>
      <c r="P123" s="18" t="s">
        <v>425</v>
      </c>
      <c r="Q123" s="18" t="s">
        <v>342</v>
      </c>
      <c r="R123" s="18" t="s">
        <v>346</v>
      </c>
      <c r="S123" s="18" t="s">
        <v>55</v>
      </c>
      <c r="T123" s="17">
        <v>4</v>
      </c>
      <c r="U123" s="17">
        <v>4</v>
      </c>
      <c r="V123" s="17">
        <v>3</v>
      </c>
      <c r="W123" s="17">
        <v>4</v>
      </c>
      <c r="X123" s="17" t="s">
        <v>317</v>
      </c>
    </row>
    <row r="124" spans="1:25" ht="15.75" customHeight="1" x14ac:dyDescent="0.15">
      <c r="A124">
        <v>123</v>
      </c>
      <c r="B124" s="4">
        <v>44823.669708680551</v>
      </c>
      <c r="C124" s="5" t="s">
        <v>74</v>
      </c>
      <c r="D124" s="1" t="s">
        <v>24</v>
      </c>
      <c r="E124" s="1" t="s">
        <v>25</v>
      </c>
      <c r="F124" s="1" t="s">
        <v>26</v>
      </c>
      <c r="G124" s="1" t="s">
        <v>27</v>
      </c>
      <c r="H124" s="1" t="s">
        <v>38</v>
      </c>
      <c r="K124" s="5" t="s">
        <v>330</v>
      </c>
      <c r="L124" s="5" t="s">
        <v>77</v>
      </c>
      <c r="M124" s="5" t="s">
        <v>41</v>
      </c>
      <c r="N124" s="1" t="s">
        <v>255</v>
      </c>
      <c r="O124" s="1" t="s">
        <v>68</v>
      </c>
      <c r="P124" s="1" t="s">
        <v>69</v>
      </c>
      <c r="Q124" s="5" t="s">
        <v>318</v>
      </c>
      <c r="R124" s="5" t="s">
        <v>54</v>
      </c>
      <c r="S124" s="1" t="s">
        <v>55</v>
      </c>
      <c r="T124" s="5">
        <v>2</v>
      </c>
      <c r="U124" s="5">
        <v>2</v>
      </c>
      <c r="V124" s="5">
        <v>2</v>
      </c>
      <c r="W124" s="5">
        <v>1</v>
      </c>
    </row>
    <row r="125" spans="1:25" s="15" customFormat="1" ht="15.75" customHeight="1" x14ac:dyDescent="0.15">
      <c r="A125" s="15">
        <v>124</v>
      </c>
      <c r="B125" s="16">
        <v>44823.669983888889</v>
      </c>
      <c r="C125" s="17" t="s">
        <v>56</v>
      </c>
      <c r="D125" s="18" t="s">
        <v>24</v>
      </c>
      <c r="E125" s="18" t="s">
        <v>25</v>
      </c>
      <c r="F125" s="1" t="s">
        <v>108</v>
      </c>
      <c r="G125" s="18" t="s">
        <v>160</v>
      </c>
      <c r="H125" s="18" t="s">
        <v>38</v>
      </c>
      <c r="K125" s="17" t="s">
        <v>283</v>
      </c>
      <c r="L125" s="17" t="s">
        <v>77</v>
      </c>
      <c r="M125" s="17" t="s">
        <v>78</v>
      </c>
      <c r="N125" s="18" t="s">
        <v>227</v>
      </c>
      <c r="O125" s="18" t="s">
        <v>68</v>
      </c>
      <c r="P125" s="18" t="s">
        <v>52</v>
      </c>
      <c r="Q125" s="18" t="s">
        <v>343</v>
      </c>
      <c r="R125" s="18" t="s">
        <v>346</v>
      </c>
      <c r="S125" s="18" t="s">
        <v>55</v>
      </c>
      <c r="T125" s="17">
        <v>2</v>
      </c>
      <c r="U125" s="17">
        <v>3</v>
      </c>
      <c r="V125" s="17">
        <v>2</v>
      </c>
      <c r="W125" s="17">
        <v>4</v>
      </c>
      <c r="X125" s="17" t="s">
        <v>319</v>
      </c>
    </row>
    <row r="126" spans="1:25" s="15" customFormat="1" ht="15.75" customHeight="1" x14ac:dyDescent="0.15">
      <c r="A126" s="15">
        <v>125</v>
      </c>
      <c r="B126" s="16">
        <v>44823.694351851853</v>
      </c>
      <c r="C126" s="17" t="s">
        <v>23</v>
      </c>
      <c r="D126" s="18" t="s">
        <v>24</v>
      </c>
      <c r="E126" s="18" t="s">
        <v>126</v>
      </c>
      <c r="F126" s="1" t="s">
        <v>108</v>
      </c>
      <c r="G126" s="18" t="s">
        <v>57</v>
      </c>
      <c r="H126" s="18" t="s">
        <v>38</v>
      </c>
      <c r="K126" s="17" t="s">
        <v>216</v>
      </c>
      <c r="L126" s="17" t="s">
        <v>103</v>
      </c>
      <c r="M126" s="17" t="s">
        <v>66</v>
      </c>
      <c r="N126" s="18" t="s">
        <v>337</v>
      </c>
      <c r="O126" s="18" t="s">
        <v>68</v>
      </c>
      <c r="P126" s="18" t="s">
        <v>52</v>
      </c>
      <c r="Q126" s="18" t="s">
        <v>344</v>
      </c>
      <c r="R126" s="18" t="s">
        <v>45</v>
      </c>
      <c r="S126" s="18" t="s">
        <v>55</v>
      </c>
      <c r="T126" s="17">
        <v>4</v>
      </c>
      <c r="U126" s="17">
        <v>5</v>
      </c>
      <c r="V126" s="17">
        <v>3</v>
      </c>
      <c r="W126" s="17">
        <v>5</v>
      </c>
    </row>
    <row r="127" spans="1:25" s="15" customFormat="1" ht="15.75" customHeight="1" x14ac:dyDescent="0.15">
      <c r="A127" s="15">
        <v>126</v>
      </c>
      <c r="B127" s="16">
        <v>44823.831550590279</v>
      </c>
      <c r="C127" s="17" t="s">
        <v>30</v>
      </c>
      <c r="D127" s="18" t="s">
        <v>24</v>
      </c>
      <c r="E127" s="17" t="s">
        <v>89</v>
      </c>
      <c r="F127" s="1" t="s">
        <v>108</v>
      </c>
      <c r="G127" s="18" t="s">
        <v>57</v>
      </c>
      <c r="H127" s="18" t="s">
        <v>38</v>
      </c>
      <c r="K127" s="17" t="s">
        <v>76</v>
      </c>
      <c r="L127" s="17" t="s">
        <v>103</v>
      </c>
      <c r="M127" s="17" t="s">
        <v>66</v>
      </c>
      <c r="N127" s="18" t="s">
        <v>334</v>
      </c>
      <c r="O127" s="18" t="s">
        <v>68</v>
      </c>
      <c r="P127" s="18" t="s">
        <v>52</v>
      </c>
      <c r="Q127" s="17" t="s">
        <v>320</v>
      </c>
      <c r="R127" s="17" t="s">
        <v>54</v>
      </c>
      <c r="S127" s="18" t="s">
        <v>55</v>
      </c>
      <c r="T127" s="17">
        <v>3</v>
      </c>
      <c r="U127" s="17">
        <v>3</v>
      </c>
      <c r="V127" s="17">
        <v>1</v>
      </c>
      <c r="W127" s="17">
        <v>4</v>
      </c>
      <c r="X127" s="17" t="s">
        <v>321</v>
      </c>
    </row>
    <row r="128" spans="1:25" ht="15.75" customHeight="1" x14ac:dyDescent="0.15">
      <c r="A128">
        <v>127</v>
      </c>
      <c r="B128" s="4">
        <v>44823.84606520833</v>
      </c>
      <c r="C128" s="5" t="s">
        <v>30</v>
      </c>
      <c r="D128" s="1" t="s">
        <v>31</v>
      </c>
      <c r="E128" s="1" t="s">
        <v>25</v>
      </c>
      <c r="F128" s="1" t="s">
        <v>26</v>
      </c>
      <c r="G128" s="1" t="s">
        <v>27</v>
      </c>
      <c r="H128" s="5" t="s">
        <v>28</v>
      </c>
      <c r="I128" s="5" t="s">
        <v>325</v>
      </c>
    </row>
    <row r="129" spans="1:27" ht="15.75" customHeight="1" x14ac:dyDescent="0.15">
      <c r="A129">
        <v>128</v>
      </c>
      <c r="B129" s="4">
        <v>44823.853251412038</v>
      </c>
      <c r="C129" s="5" t="s">
        <v>23</v>
      </c>
      <c r="D129" s="1" t="s">
        <v>24</v>
      </c>
      <c r="E129" s="5" t="s">
        <v>126</v>
      </c>
      <c r="F129" s="1" t="s">
        <v>108</v>
      </c>
      <c r="G129" s="1" t="s">
        <v>27</v>
      </c>
      <c r="H129" s="5" t="s">
        <v>28</v>
      </c>
      <c r="I129" s="5" t="s">
        <v>34</v>
      </c>
      <c r="J129" s="5" t="s">
        <v>322</v>
      </c>
    </row>
    <row r="130" spans="1:27" ht="15.75" customHeight="1" x14ac:dyDescent="0.15">
      <c r="A130">
        <v>129</v>
      </c>
      <c r="B130" s="4">
        <v>44823.926367430555</v>
      </c>
      <c r="C130" s="5" t="s">
        <v>93</v>
      </c>
      <c r="D130" s="1" t="s">
        <v>24</v>
      </c>
      <c r="E130" s="1" t="s">
        <v>25</v>
      </c>
      <c r="F130" s="1" t="s">
        <v>26</v>
      </c>
      <c r="G130" s="5" t="s">
        <v>195</v>
      </c>
      <c r="H130" s="5" t="s">
        <v>28</v>
      </c>
      <c r="I130" s="5" t="s">
        <v>326</v>
      </c>
    </row>
    <row r="131" spans="1:27" ht="15.75" customHeight="1" x14ac:dyDescent="0.15">
      <c r="A131">
        <v>130</v>
      </c>
      <c r="B131" s="4">
        <v>44824.396413993054</v>
      </c>
      <c r="C131" s="5" t="s">
        <v>56</v>
      </c>
      <c r="D131" s="1" t="s">
        <v>24</v>
      </c>
      <c r="E131" s="1" t="s">
        <v>25</v>
      </c>
      <c r="F131" s="1" t="s">
        <v>26</v>
      </c>
      <c r="G131" s="1" t="s">
        <v>57</v>
      </c>
      <c r="H131" s="1" t="s">
        <v>38</v>
      </c>
      <c r="K131" s="5" t="s">
        <v>264</v>
      </c>
      <c r="L131" s="5" t="s">
        <v>59</v>
      </c>
      <c r="M131" s="5" t="s">
        <v>66</v>
      </c>
      <c r="N131" s="1" t="s">
        <v>335</v>
      </c>
      <c r="O131" s="1" t="s">
        <v>68</v>
      </c>
      <c r="P131" s="1" t="s">
        <v>63</v>
      </c>
      <c r="Q131" s="5" t="s">
        <v>323</v>
      </c>
      <c r="R131" s="1" t="s">
        <v>45</v>
      </c>
      <c r="S131" s="1" t="s">
        <v>55</v>
      </c>
      <c r="T131" s="5">
        <v>3</v>
      </c>
      <c r="U131" s="5">
        <v>3</v>
      </c>
      <c r="V131" s="5">
        <v>1</v>
      </c>
      <c r="W131" s="5">
        <v>4</v>
      </c>
      <c r="X131" s="5" t="s">
        <v>324</v>
      </c>
    </row>
    <row r="132" spans="1:27" ht="15.75" customHeight="1" x14ac:dyDescent="0.15">
      <c r="A132">
        <v>131</v>
      </c>
      <c r="B132" s="4">
        <v>44824.433073356486</v>
      </c>
      <c r="C132" s="5" t="s">
        <v>23</v>
      </c>
      <c r="D132" s="1" t="s">
        <v>24</v>
      </c>
      <c r="E132" s="1" t="s">
        <v>65</v>
      </c>
      <c r="F132" s="1" t="s">
        <v>33</v>
      </c>
      <c r="G132" s="5" t="s">
        <v>195</v>
      </c>
      <c r="H132" s="1" t="s">
        <v>38</v>
      </c>
      <c r="K132" s="5" t="s">
        <v>127</v>
      </c>
      <c r="L132" s="5" t="s">
        <v>103</v>
      </c>
      <c r="M132" s="5" t="s">
        <v>66</v>
      </c>
      <c r="N132" s="5" t="s">
        <v>213</v>
      </c>
      <c r="O132" s="1" t="s">
        <v>110</v>
      </c>
      <c r="P132" s="1" t="s">
        <v>71</v>
      </c>
      <c r="Q132" s="5">
        <v>40</v>
      </c>
      <c r="R132" s="1" t="s">
        <v>45</v>
      </c>
      <c r="S132" s="1" t="s">
        <v>55</v>
      </c>
      <c r="T132" s="5">
        <v>3</v>
      </c>
      <c r="U132" s="5">
        <v>3</v>
      </c>
      <c r="V132" s="5">
        <v>4</v>
      </c>
      <c r="W132" s="5">
        <v>4</v>
      </c>
    </row>
    <row r="133" spans="1:27" ht="15.75" customHeight="1" x14ac:dyDescent="0.15">
      <c r="A133">
        <v>132</v>
      </c>
      <c r="B133" s="4">
        <v>44827.706975717592</v>
      </c>
      <c r="C133" s="5" t="s">
        <v>93</v>
      </c>
      <c r="D133" s="1" t="s">
        <v>24</v>
      </c>
      <c r="E133" s="1" t="s">
        <v>126</v>
      </c>
      <c r="F133" s="1" t="s">
        <v>37</v>
      </c>
      <c r="G133" s="1" t="s">
        <v>57</v>
      </c>
      <c r="H133" s="1" t="s">
        <v>38</v>
      </c>
      <c r="K133" s="5" t="s">
        <v>182</v>
      </c>
      <c r="L133" s="5" t="s">
        <v>40</v>
      </c>
      <c r="M133" s="5" t="s">
        <v>66</v>
      </c>
      <c r="N133" s="1" t="s">
        <v>336</v>
      </c>
      <c r="O133" s="1" t="s">
        <v>121</v>
      </c>
      <c r="P133" s="1" t="s">
        <v>52</v>
      </c>
      <c r="Q133" s="1" t="s">
        <v>345</v>
      </c>
      <c r="R133" s="1" t="s">
        <v>45</v>
      </c>
      <c r="S133" s="1" t="s">
        <v>55</v>
      </c>
      <c r="T133" s="5">
        <v>5</v>
      </c>
      <c r="U133" s="5">
        <v>4</v>
      </c>
      <c r="V133" s="5">
        <v>4</v>
      </c>
      <c r="W133" s="5">
        <v>5</v>
      </c>
    </row>
    <row r="134" spans="1:27" ht="15.75" customHeight="1" x14ac:dyDescent="0.15">
      <c r="A134" s="21">
        <v>133</v>
      </c>
      <c r="B134" s="2">
        <v>44832.804988877309</v>
      </c>
      <c r="C134" s="1" t="s">
        <v>74</v>
      </c>
      <c r="D134" s="1" t="s">
        <v>24</v>
      </c>
      <c r="E134" s="1" t="s">
        <v>65</v>
      </c>
      <c r="F134" s="1" t="s">
        <v>26</v>
      </c>
      <c r="G134" s="1" t="s">
        <v>27</v>
      </c>
      <c r="H134" s="1" t="s">
        <v>38</v>
      </c>
      <c r="K134" s="1" t="s">
        <v>39</v>
      </c>
      <c r="L134" s="1" t="s">
        <v>49</v>
      </c>
      <c r="M134" s="1" t="s">
        <v>66</v>
      </c>
      <c r="N134" s="1" t="s">
        <v>377</v>
      </c>
      <c r="O134" s="1" t="s">
        <v>110</v>
      </c>
      <c r="P134" s="1" t="s">
        <v>71</v>
      </c>
      <c r="Q134" s="1" t="s">
        <v>378</v>
      </c>
      <c r="R134" s="1" t="s">
        <v>54</v>
      </c>
      <c r="S134" s="1" t="s">
        <v>55</v>
      </c>
      <c r="T134" s="1">
        <v>5</v>
      </c>
      <c r="U134" s="1">
        <v>4</v>
      </c>
      <c r="V134" s="1">
        <v>3</v>
      </c>
      <c r="W134" s="1">
        <v>3</v>
      </c>
      <c r="X134" s="1" t="s">
        <v>379</v>
      </c>
      <c r="Y134" s="1"/>
      <c r="Z134" s="1"/>
      <c r="AA134" s="1"/>
    </row>
    <row r="135" spans="1:27" ht="15.75" customHeight="1" x14ac:dyDescent="0.15">
      <c r="A135">
        <v>134</v>
      </c>
      <c r="B135" s="2">
        <v>44832.864142303239</v>
      </c>
      <c r="C135" s="1" t="s">
        <v>36</v>
      </c>
      <c r="D135" s="1" t="s">
        <v>31</v>
      </c>
      <c r="E135" s="1" t="s">
        <v>25</v>
      </c>
      <c r="F135" s="1" t="s">
        <v>26</v>
      </c>
      <c r="G135" s="1" t="s">
        <v>27</v>
      </c>
      <c r="H135" s="1" t="s">
        <v>38</v>
      </c>
      <c r="K135" s="1" t="s">
        <v>166</v>
      </c>
      <c r="L135" s="1" t="s">
        <v>77</v>
      </c>
      <c r="M135" s="1" t="s">
        <v>41</v>
      </c>
      <c r="N135" s="1" t="s">
        <v>380</v>
      </c>
      <c r="O135" s="1" t="s">
        <v>68</v>
      </c>
      <c r="P135" s="1" t="s">
        <v>69</v>
      </c>
      <c r="Q135" s="1" t="s">
        <v>381</v>
      </c>
      <c r="R135" s="1" t="s">
        <v>45</v>
      </c>
      <c r="S135" s="1" t="s">
        <v>55</v>
      </c>
      <c r="T135" s="1">
        <v>5</v>
      </c>
      <c r="U135" s="1">
        <v>5</v>
      </c>
      <c r="V135" s="1">
        <v>3</v>
      </c>
      <c r="W135" s="1">
        <v>3</v>
      </c>
    </row>
    <row r="136" spans="1:27" ht="15.75" customHeight="1" x14ac:dyDescent="0.15">
      <c r="A136">
        <v>135</v>
      </c>
      <c r="B136" s="2">
        <v>44832.91376851852</v>
      </c>
      <c r="C136" s="1" t="s">
        <v>74</v>
      </c>
      <c r="D136" s="1" t="s">
        <v>31</v>
      </c>
      <c r="E136" s="1" t="s">
        <v>25</v>
      </c>
      <c r="F136" s="1" t="s">
        <v>37</v>
      </c>
      <c r="G136" s="1" t="s">
        <v>27</v>
      </c>
      <c r="H136" s="1" t="s">
        <v>38</v>
      </c>
      <c r="K136" s="1" t="s">
        <v>102</v>
      </c>
      <c r="L136" s="1" t="s">
        <v>49</v>
      </c>
      <c r="M136" s="1" t="s">
        <v>41</v>
      </c>
      <c r="N136" s="1" t="s">
        <v>382</v>
      </c>
      <c r="O136" s="1" t="s">
        <v>68</v>
      </c>
      <c r="P136" s="1" t="s">
        <v>69</v>
      </c>
      <c r="Q136" s="1" t="s">
        <v>383</v>
      </c>
      <c r="R136" s="1" t="s">
        <v>45</v>
      </c>
      <c r="S136" s="1" t="s">
        <v>55</v>
      </c>
      <c r="T136" s="1">
        <v>5</v>
      </c>
      <c r="U136" s="1">
        <v>5</v>
      </c>
      <c r="V136" s="1">
        <v>5</v>
      </c>
      <c r="W136" s="1">
        <v>5</v>
      </c>
      <c r="X136" s="1" t="s">
        <v>384</v>
      </c>
      <c r="Y136" s="1"/>
      <c r="Z136" s="1"/>
      <c r="AA136" s="1"/>
    </row>
    <row r="137" spans="1:27" ht="15.75" customHeight="1" x14ac:dyDescent="0.15">
      <c r="A137">
        <v>136</v>
      </c>
      <c r="B137" s="2">
        <v>44832.974524317135</v>
      </c>
      <c r="C137" s="1" t="s">
        <v>36</v>
      </c>
      <c r="D137" s="1" t="s">
        <v>31</v>
      </c>
      <c r="E137" s="1" t="s">
        <v>25</v>
      </c>
      <c r="F137" s="1" t="s">
        <v>33</v>
      </c>
      <c r="G137" s="1" t="s">
        <v>27</v>
      </c>
      <c r="H137" s="1" t="s">
        <v>38</v>
      </c>
      <c r="K137" s="1" t="s">
        <v>275</v>
      </c>
      <c r="L137" s="1" t="s">
        <v>49</v>
      </c>
      <c r="M137" s="1" t="s">
        <v>41</v>
      </c>
      <c r="N137" s="1" t="s">
        <v>304</v>
      </c>
      <c r="O137" s="1" t="s">
        <v>385</v>
      </c>
      <c r="P137" s="1" t="s">
        <v>71</v>
      </c>
      <c r="Q137" s="1" t="s">
        <v>386</v>
      </c>
      <c r="R137" s="1" t="s">
        <v>45</v>
      </c>
      <c r="S137" s="1" t="s">
        <v>55</v>
      </c>
      <c r="T137" s="1">
        <v>5</v>
      </c>
      <c r="U137" s="1">
        <v>5</v>
      </c>
      <c r="V137" s="1">
        <v>4</v>
      </c>
      <c r="W137" s="1">
        <v>5</v>
      </c>
    </row>
    <row r="138" spans="1:27" ht="15.75" customHeight="1" x14ac:dyDescent="0.15">
      <c r="A138">
        <v>137</v>
      </c>
      <c r="B138" s="2">
        <v>44835.648374166667</v>
      </c>
      <c r="C138" s="1" t="s">
        <v>56</v>
      </c>
      <c r="D138" s="1" t="s">
        <v>24</v>
      </c>
      <c r="E138" s="1" t="s">
        <v>25</v>
      </c>
      <c r="F138" s="1" t="s">
        <v>37</v>
      </c>
      <c r="G138" s="1" t="s">
        <v>27</v>
      </c>
      <c r="H138" s="1" t="s">
        <v>38</v>
      </c>
      <c r="K138" s="1" t="s">
        <v>275</v>
      </c>
      <c r="L138" s="1" t="s">
        <v>49</v>
      </c>
      <c r="M138" s="1" t="s">
        <v>66</v>
      </c>
      <c r="N138" s="1" t="s">
        <v>387</v>
      </c>
      <c r="O138" s="1" t="s">
        <v>51</v>
      </c>
      <c r="P138" s="1" t="s">
        <v>69</v>
      </c>
      <c r="Q138" s="1" t="s">
        <v>299</v>
      </c>
      <c r="R138" s="1" t="s">
        <v>45</v>
      </c>
      <c r="S138" s="1" t="s">
        <v>55</v>
      </c>
      <c r="T138" s="1">
        <v>4</v>
      </c>
      <c r="U138" s="1">
        <v>2</v>
      </c>
      <c r="V138" s="1">
        <v>3</v>
      </c>
      <c r="W138" s="1">
        <v>4</v>
      </c>
      <c r="X138" s="1" t="s">
        <v>388</v>
      </c>
      <c r="Y138" s="1" t="s">
        <v>389</v>
      </c>
      <c r="Z138" s="1" t="s">
        <v>390</v>
      </c>
      <c r="AA138" s="1" t="s">
        <v>28</v>
      </c>
    </row>
    <row r="139" spans="1:27" ht="15.75" customHeight="1" x14ac:dyDescent="0.15">
      <c r="A139">
        <v>138</v>
      </c>
      <c r="B139" s="2">
        <v>44837.663941412036</v>
      </c>
      <c r="C139" s="1" t="s">
        <v>56</v>
      </c>
      <c r="D139" s="1" t="s">
        <v>24</v>
      </c>
      <c r="E139" s="1" t="s">
        <v>89</v>
      </c>
      <c r="F139" s="1" t="s">
        <v>37</v>
      </c>
      <c r="G139" s="1" t="s">
        <v>27</v>
      </c>
      <c r="H139" s="1" t="s">
        <v>28</v>
      </c>
      <c r="I139" s="1" t="s">
        <v>391</v>
      </c>
      <c r="J139" s="1" t="s">
        <v>392</v>
      </c>
      <c r="Y139" s="1" t="s">
        <v>393</v>
      </c>
      <c r="Z139" s="1" t="s">
        <v>394</v>
      </c>
      <c r="AA139" s="1" t="s">
        <v>28</v>
      </c>
    </row>
    <row r="140" spans="1:27" ht="15.75" customHeight="1" x14ac:dyDescent="0.15">
      <c r="A140">
        <v>139</v>
      </c>
      <c r="B140" s="2">
        <v>44837.74888240741</v>
      </c>
      <c r="C140" s="1" t="s">
        <v>56</v>
      </c>
      <c r="D140" s="1" t="s">
        <v>31</v>
      </c>
      <c r="E140" s="1" t="s">
        <v>25</v>
      </c>
      <c r="F140" s="1" t="s">
        <v>26</v>
      </c>
      <c r="G140" s="1" t="s">
        <v>27</v>
      </c>
      <c r="H140" s="1" t="s">
        <v>38</v>
      </c>
      <c r="K140" s="1" t="s">
        <v>395</v>
      </c>
      <c r="L140" s="1" t="s">
        <v>103</v>
      </c>
      <c r="M140" s="1" t="s">
        <v>66</v>
      </c>
      <c r="N140" s="1" t="s">
        <v>396</v>
      </c>
      <c r="O140" s="1" t="s">
        <v>68</v>
      </c>
      <c r="P140" s="1" t="s">
        <v>69</v>
      </c>
      <c r="Q140" s="1" t="s">
        <v>397</v>
      </c>
      <c r="R140" s="1" t="s">
        <v>45</v>
      </c>
      <c r="S140" s="1" t="s">
        <v>55</v>
      </c>
      <c r="T140" s="1">
        <v>4</v>
      </c>
      <c r="U140" s="1">
        <v>4</v>
      </c>
      <c r="V140" s="1">
        <v>3</v>
      </c>
      <c r="W140" s="1">
        <v>5</v>
      </c>
      <c r="Y140" s="1" t="s">
        <v>393</v>
      </c>
      <c r="Z140" s="1" t="s">
        <v>394</v>
      </c>
      <c r="AA140" s="1" t="s">
        <v>28</v>
      </c>
    </row>
    <row r="141" spans="1:27" ht="15.75" customHeight="1" x14ac:dyDescent="0.15">
      <c r="A141">
        <v>140</v>
      </c>
      <c r="B141" s="2">
        <v>44841.778021261576</v>
      </c>
      <c r="C141" s="1" t="s">
        <v>56</v>
      </c>
      <c r="D141" s="1" t="s">
        <v>24</v>
      </c>
      <c r="E141" s="1" t="s">
        <v>89</v>
      </c>
      <c r="F141" s="1" t="s">
        <v>33</v>
      </c>
      <c r="G141" s="1" t="s">
        <v>195</v>
      </c>
      <c r="H141" s="1" t="s">
        <v>28</v>
      </c>
      <c r="I141" s="1" t="s">
        <v>107</v>
      </c>
      <c r="Y141" s="1" t="s">
        <v>389</v>
      </c>
      <c r="Z141" s="1" t="s">
        <v>390</v>
      </c>
      <c r="AA141" s="1" t="s">
        <v>28</v>
      </c>
    </row>
    <row r="142" spans="1:27" ht="15.75" customHeight="1" x14ac:dyDescent="0.15">
      <c r="A142">
        <v>141</v>
      </c>
      <c r="B142" s="2">
        <v>44844.39375894676</v>
      </c>
      <c r="C142" s="1" t="s">
        <v>56</v>
      </c>
      <c r="D142" s="1" t="s">
        <v>31</v>
      </c>
      <c r="E142" s="1" t="s">
        <v>126</v>
      </c>
      <c r="F142" s="1" t="s">
        <v>26</v>
      </c>
      <c r="G142" s="1" t="s">
        <v>47</v>
      </c>
      <c r="H142" s="1" t="s">
        <v>38</v>
      </c>
      <c r="K142" s="1" t="s">
        <v>102</v>
      </c>
      <c r="L142" s="1" t="s">
        <v>40</v>
      </c>
      <c r="M142" s="1" t="s">
        <v>66</v>
      </c>
      <c r="N142" s="1" t="s">
        <v>398</v>
      </c>
      <c r="O142" s="1" t="s">
        <v>68</v>
      </c>
      <c r="P142" s="1" t="s">
        <v>69</v>
      </c>
      <c r="Q142" s="1" t="s">
        <v>399</v>
      </c>
      <c r="R142" s="1" t="s">
        <v>45</v>
      </c>
      <c r="S142" s="1" t="s">
        <v>86</v>
      </c>
      <c r="T142" s="1">
        <v>5</v>
      </c>
      <c r="U142" s="1">
        <v>5</v>
      </c>
      <c r="V142" s="1">
        <v>5</v>
      </c>
      <c r="W142" s="1">
        <v>5</v>
      </c>
      <c r="X142" s="1" t="s">
        <v>400</v>
      </c>
      <c r="Y142" s="1" t="s">
        <v>393</v>
      </c>
      <c r="Z142" s="1" t="s">
        <v>401</v>
      </c>
      <c r="AA142" s="1" t="s">
        <v>28</v>
      </c>
    </row>
    <row r="143" spans="1:27" ht="15.75" customHeight="1" x14ac:dyDescent="0.15">
      <c r="A143">
        <v>142</v>
      </c>
      <c r="B143" s="2">
        <v>44849.933404722222</v>
      </c>
      <c r="C143" s="1" t="s">
        <v>56</v>
      </c>
      <c r="D143" s="1" t="s">
        <v>31</v>
      </c>
      <c r="E143" s="1" t="s">
        <v>25</v>
      </c>
      <c r="F143" s="1" t="s">
        <v>37</v>
      </c>
      <c r="G143" s="1" t="s">
        <v>83</v>
      </c>
      <c r="H143" s="1" t="s">
        <v>28</v>
      </c>
      <c r="I143" s="1" t="s">
        <v>158</v>
      </c>
      <c r="Y143" s="1" t="s">
        <v>389</v>
      </c>
      <c r="Z143" s="1" t="s">
        <v>390</v>
      </c>
      <c r="AA143" s="1" t="s">
        <v>28</v>
      </c>
    </row>
    <row r="144" spans="1:27" ht="15.75" customHeight="1" x14ac:dyDescent="0.15">
      <c r="A144">
        <v>143</v>
      </c>
      <c r="B144" s="2">
        <v>44850.257378287039</v>
      </c>
      <c r="C144" s="1" t="s">
        <v>56</v>
      </c>
      <c r="D144" s="1" t="s">
        <v>31</v>
      </c>
      <c r="E144" s="1" t="s">
        <v>126</v>
      </c>
      <c r="F144" s="1" t="s">
        <v>26</v>
      </c>
      <c r="G144" s="1" t="s">
        <v>57</v>
      </c>
      <c r="H144" s="1" t="s">
        <v>38</v>
      </c>
      <c r="K144" s="1" t="s">
        <v>127</v>
      </c>
      <c r="L144" s="1" t="s">
        <v>77</v>
      </c>
      <c r="M144" s="1" t="s">
        <v>66</v>
      </c>
      <c r="N144" s="1" t="s">
        <v>402</v>
      </c>
      <c r="O144" s="1" t="s">
        <v>110</v>
      </c>
      <c r="P144" s="1" t="s">
        <v>63</v>
      </c>
      <c r="Q144" s="1">
        <v>2000</v>
      </c>
      <c r="R144" s="1" t="s">
        <v>45</v>
      </c>
      <c r="S144" s="1" t="s">
        <v>55</v>
      </c>
      <c r="T144" s="1">
        <v>5</v>
      </c>
      <c r="U144" s="1">
        <v>5</v>
      </c>
      <c r="V144" s="1">
        <v>5</v>
      </c>
      <c r="W144" s="1">
        <v>5</v>
      </c>
      <c r="X144" s="1" t="s">
        <v>403</v>
      </c>
      <c r="Y144" s="1" t="s">
        <v>393</v>
      </c>
      <c r="Z144" s="1" t="s">
        <v>390</v>
      </c>
    </row>
    <row r="145" spans="1:27" ht="15.75" customHeight="1" x14ac:dyDescent="0.15">
      <c r="A145">
        <v>144</v>
      </c>
      <c r="B145" s="2">
        <v>44874.695530787038</v>
      </c>
      <c r="C145" s="1" t="s">
        <v>93</v>
      </c>
      <c r="D145" s="1" t="s">
        <v>31</v>
      </c>
      <c r="E145" s="1" t="s">
        <v>126</v>
      </c>
      <c r="F145" s="1" t="s">
        <v>108</v>
      </c>
      <c r="G145" s="1" t="s">
        <v>47</v>
      </c>
      <c r="H145" s="1" t="s">
        <v>38</v>
      </c>
      <c r="K145" s="1" t="s">
        <v>404</v>
      </c>
      <c r="L145" s="1" t="s">
        <v>40</v>
      </c>
      <c r="M145" s="1" t="s">
        <v>66</v>
      </c>
      <c r="N145" s="1" t="s">
        <v>405</v>
      </c>
      <c r="O145" s="1" t="s">
        <v>68</v>
      </c>
      <c r="P145" s="1" t="s">
        <v>69</v>
      </c>
      <c r="Q145" s="1" t="s">
        <v>406</v>
      </c>
      <c r="R145" s="1" t="s">
        <v>45</v>
      </c>
      <c r="S145" s="1" t="s">
        <v>86</v>
      </c>
      <c r="T145" s="1">
        <v>4</v>
      </c>
      <c r="U145" s="1">
        <v>4</v>
      </c>
      <c r="V145" s="1">
        <v>3</v>
      </c>
      <c r="W145" s="1">
        <v>5</v>
      </c>
      <c r="Y145" s="1" t="s">
        <v>393</v>
      </c>
      <c r="Z145" s="1" t="s">
        <v>407</v>
      </c>
      <c r="AA145" s="1" t="s">
        <v>28</v>
      </c>
    </row>
    <row r="146" spans="1:27" ht="15.75" customHeight="1" x14ac:dyDescent="0.15">
      <c r="A146">
        <v>145</v>
      </c>
      <c r="B146" s="2">
        <v>44874.713703668982</v>
      </c>
      <c r="C146" s="1" t="s">
        <v>30</v>
      </c>
      <c r="D146" s="1" t="s">
        <v>24</v>
      </c>
      <c r="E146" s="1" t="s">
        <v>126</v>
      </c>
      <c r="F146" s="1" t="s">
        <v>108</v>
      </c>
      <c r="G146" s="1" t="s">
        <v>160</v>
      </c>
      <c r="H146" s="1" t="s">
        <v>38</v>
      </c>
      <c r="K146" s="1" t="s">
        <v>264</v>
      </c>
      <c r="L146" s="1" t="s">
        <v>59</v>
      </c>
      <c r="M146" s="1" t="s">
        <v>66</v>
      </c>
      <c r="N146" s="1" t="s">
        <v>408</v>
      </c>
      <c r="O146" s="1" t="s">
        <v>68</v>
      </c>
      <c r="P146" s="1" t="s">
        <v>52</v>
      </c>
      <c r="Q146" s="1" t="s">
        <v>409</v>
      </c>
      <c r="R146" s="1" t="s">
        <v>54</v>
      </c>
      <c r="S146" s="1" t="s">
        <v>55</v>
      </c>
      <c r="T146" s="1">
        <v>5</v>
      </c>
      <c r="U146" s="1">
        <v>5</v>
      </c>
      <c r="V146" s="1">
        <v>4</v>
      </c>
      <c r="W146" s="1">
        <v>5</v>
      </c>
      <c r="Y146" s="1" t="s">
        <v>389</v>
      </c>
      <c r="Z146" s="1" t="s">
        <v>390</v>
      </c>
      <c r="AA146" s="1" t="s">
        <v>28</v>
      </c>
    </row>
    <row r="147" spans="1:27" ht="15.75" customHeight="1" x14ac:dyDescent="0.15">
      <c r="A147">
        <v>146</v>
      </c>
      <c r="B147" s="2">
        <v>44874.758045798611</v>
      </c>
      <c r="C147" s="1" t="s">
        <v>56</v>
      </c>
      <c r="D147" s="1" t="s">
        <v>31</v>
      </c>
      <c r="E147" s="1" t="s">
        <v>25</v>
      </c>
      <c r="F147" s="1" t="s">
        <v>26</v>
      </c>
      <c r="G147" s="1" t="s">
        <v>27</v>
      </c>
      <c r="H147" s="1" t="s">
        <v>38</v>
      </c>
      <c r="K147" s="1" t="s">
        <v>350</v>
      </c>
      <c r="L147" s="1" t="s">
        <v>49</v>
      </c>
      <c r="M147" s="1" t="s">
        <v>60</v>
      </c>
      <c r="N147" s="1" t="s">
        <v>410</v>
      </c>
      <c r="O147" s="1" t="s">
        <v>411</v>
      </c>
      <c r="P147" s="1" t="s">
        <v>63</v>
      </c>
      <c r="Q147" s="1" t="s">
        <v>412</v>
      </c>
      <c r="R147" s="1" t="s">
        <v>54</v>
      </c>
      <c r="S147" s="1" t="s">
        <v>55</v>
      </c>
      <c r="T147" s="1">
        <v>2</v>
      </c>
      <c r="U147" s="1">
        <v>2</v>
      </c>
      <c r="V147" s="1">
        <v>1</v>
      </c>
      <c r="W147" s="1">
        <v>3</v>
      </c>
      <c r="X147" s="1" t="s">
        <v>413</v>
      </c>
      <c r="Y147" s="1" t="s">
        <v>389</v>
      </c>
      <c r="Z147" s="1" t="s">
        <v>390</v>
      </c>
      <c r="AA147" s="1" t="s">
        <v>28</v>
      </c>
    </row>
    <row r="148" spans="1:27" ht="15.75" customHeight="1" x14ac:dyDescent="0.15">
      <c r="A148">
        <v>147</v>
      </c>
      <c r="B148" s="2">
        <v>44876.71286216435</v>
      </c>
      <c r="C148" s="1" t="s">
        <v>23</v>
      </c>
      <c r="D148" s="1" t="s">
        <v>24</v>
      </c>
      <c r="E148" s="1" t="s">
        <v>65</v>
      </c>
      <c r="F148" s="1" t="s">
        <v>33</v>
      </c>
      <c r="G148" s="1" t="s">
        <v>195</v>
      </c>
      <c r="H148" s="1" t="s">
        <v>38</v>
      </c>
      <c r="K148" s="1" t="s">
        <v>219</v>
      </c>
      <c r="L148" s="1" t="s">
        <v>59</v>
      </c>
      <c r="M148" s="1" t="s">
        <v>41</v>
      </c>
      <c r="N148" s="1" t="s">
        <v>104</v>
      </c>
      <c r="O148" s="1" t="s">
        <v>110</v>
      </c>
      <c r="P148" s="1" t="s">
        <v>69</v>
      </c>
      <c r="Q148" s="1">
        <v>4000</v>
      </c>
      <c r="R148" s="1" t="s">
        <v>45</v>
      </c>
      <c r="S148" s="1" t="s">
        <v>55</v>
      </c>
      <c r="T148" s="1">
        <v>5</v>
      </c>
      <c r="U148" s="1">
        <v>5</v>
      </c>
      <c r="V148" s="1">
        <v>1</v>
      </c>
      <c r="W148" s="1">
        <v>5</v>
      </c>
      <c r="X148" s="1" t="s">
        <v>414</v>
      </c>
      <c r="Y148" s="1" t="s">
        <v>389</v>
      </c>
      <c r="Z148" s="1" t="s">
        <v>390</v>
      </c>
      <c r="AA148" s="1" t="s">
        <v>28</v>
      </c>
    </row>
    <row r="149" spans="1:27" ht="15.75" customHeight="1" x14ac:dyDescent="0.15">
      <c r="A149">
        <v>148</v>
      </c>
      <c r="B149" s="2">
        <v>44876.783568472223</v>
      </c>
      <c r="C149" s="1" t="s">
        <v>23</v>
      </c>
      <c r="D149" s="1" t="s">
        <v>31</v>
      </c>
      <c r="E149" s="1" t="s">
        <v>126</v>
      </c>
      <c r="F149" s="1" t="s">
        <v>26</v>
      </c>
      <c r="G149" s="1" t="s">
        <v>47</v>
      </c>
      <c r="H149" s="1" t="s">
        <v>38</v>
      </c>
      <c r="K149" s="1" t="s">
        <v>113</v>
      </c>
      <c r="L149" s="1" t="s">
        <v>40</v>
      </c>
      <c r="M149" s="1" t="s">
        <v>66</v>
      </c>
      <c r="N149" s="1" t="s">
        <v>415</v>
      </c>
      <c r="O149" s="1" t="s">
        <v>416</v>
      </c>
      <c r="P149" s="1" t="s">
        <v>52</v>
      </c>
      <c r="Q149" s="1">
        <v>1</v>
      </c>
      <c r="R149" s="1" t="s">
        <v>45</v>
      </c>
      <c r="S149" s="1" t="s">
        <v>55</v>
      </c>
      <c r="T149" s="1">
        <v>5</v>
      </c>
      <c r="U149" s="1">
        <v>5</v>
      </c>
      <c r="V149" s="1">
        <v>5</v>
      </c>
      <c r="W149" s="1">
        <v>5</v>
      </c>
      <c r="Y149" s="1" t="s">
        <v>389</v>
      </c>
      <c r="Z149" s="1" t="s">
        <v>390</v>
      </c>
      <c r="AA149" s="1" t="s">
        <v>28</v>
      </c>
    </row>
    <row r="154" spans="1:27" ht="15.75" customHeight="1" x14ac:dyDescent="0.15">
      <c r="P154" s="12"/>
    </row>
  </sheetData>
  <autoFilter ref="B1:X149" xr:uid="{00000000-0009-0000-0000-000000000000}"/>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AD619-654A-6C4B-863F-AD4F8795C794}">
  <dimension ref="A1:D102"/>
  <sheetViews>
    <sheetView zoomScale="140" zoomScaleNormal="140" workbookViewId="0">
      <selection activeCell="C109" sqref="C109"/>
    </sheetView>
  </sheetViews>
  <sheetFormatPr baseColWidth="10" defaultRowHeight="13" x14ac:dyDescent="0.15"/>
  <cols>
    <col min="1" max="1" width="32.6640625" customWidth="1"/>
    <col min="2" max="2" width="29.5" customWidth="1"/>
    <col min="3" max="3" width="28.83203125" customWidth="1"/>
    <col min="4" max="4" width="42.83203125" customWidth="1"/>
  </cols>
  <sheetData>
    <row r="1" spans="1:4" x14ac:dyDescent="0.15">
      <c r="A1" s="30" t="s">
        <v>18</v>
      </c>
      <c r="B1" s="30" t="s">
        <v>19</v>
      </c>
      <c r="C1" s="30" t="s">
        <v>20</v>
      </c>
      <c r="D1" s="30" t="s">
        <v>21</v>
      </c>
    </row>
    <row r="2" spans="1:4" hidden="1" x14ac:dyDescent="0.15">
      <c r="A2" s="10">
        <v>4</v>
      </c>
      <c r="B2" s="10">
        <v>3</v>
      </c>
      <c r="C2" s="10">
        <v>3</v>
      </c>
      <c r="D2" s="10">
        <v>5</v>
      </c>
    </row>
    <row r="3" spans="1:4" hidden="1" x14ac:dyDescent="0.15">
      <c r="A3" s="10">
        <v>5</v>
      </c>
      <c r="B3" s="10">
        <v>3</v>
      </c>
      <c r="C3" s="10">
        <v>1</v>
      </c>
      <c r="D3" s="10">
        <v>4</v>
      </c>
    </row>
    <row r="4" spans="1:4" hidden="1" x14ac:dyDescent="0.15">
      <c r="A4" s="10">
        <v>5</v>
      </c>
      <c r="B4" s="10">
        <v>5</v>
      </c>
      <c r="C4" s="10">
        <v>3</v>
      </c>
      <c r="D4" s="10">
        <v>5</v>
      </c>
    </row>
    <row r="5" spans="1:4" hidden="1" x14ac:dyDescent="0.15">
      <c r="A5" s="10">
        <v>5</v>
      </c>
      <c r="B5" s="10">
        <v>5</v>
      </c>
      <c r="C5" s="10">
        <v>5</v>
      </c>
      <c r="D5" s="10">
        <v>5</v>
      </c>
    </row>
    <row r="6" spans="1:4" hidden="1" x14ac:dyDescent="0.15">
      <c r="A6" s="10">
        <v>5</v>
      </c>
      <c r="B6" s="10">
        <v>5</v>
      </c>
      <c r="C6" s="10">
        <v>5</v>
      </c>
      <c r="D6" s="10">
        <v>5</v>
      </c>
    </row>
    <row r="7" spans="1:4" hidden="1" x14ac:dyDescent="0.15">
      <c r="A7" s="10">
        <v>5</v>
      </c>
      <c r="B7" s="10">
        <v>5</v>
      </c>
      <c r="C7" s="10">
        <v>4</v>
      </c>
      <c r="D7" s="10">
        <v>5</v>
      </c>
    </row>
    <row r="8" spans="1:4" hidden="1" x14ac:dyDescent="0.15">
      <c r="A8" s="10">
        <v>5</v>
      </c>
      <c r="B8" s="10">
        <v>4</v>
      </c>
      <c r="C8" s="10">
        <v>3</v>
      </c>
      <c r="D8" s="10">
        <v>3</v>
      </c>
    </row>
    <row r="9" spans="1:4" hidden="1" x14ac:dyDescent="0.15">
      <c r="A9" s="10">
        <v>5</v>
      </c>
      <c r="B9" s="10">
        <v>5</v>
      </c>
      <c r="C9" s="10">
        <v>4</v>
      </c>
      <c r="D9" s="10">
        <v>5</v>
      </c>
    </row>
    <row r="10" spans="1:4" hidden="1" x14ac:dyDescent="0.15">
      <c r="A10" s="10">
        <v>5</v>
      </c>
      <c r="B10" s="10">
        <v>5</v>
      </c>
      <c r="C10" s="10">
        <v>3</v>
      </c>
      <c r="D10" s="10">
        <v>5</v>
      </c>
    </row>
    <row r="11" spans="1:4" hidden="1" x14ac:dyDescent="0.15">
      <c r="A11" s="10">
        <v>3</v>
      </c>
      <c r="B11" s="10">
        <v>4</v>
      </c>
      <c r="C11" s="10">
        <v>4</v>
      </c>
      <c r="D11" s="10">
        <v>5</v>
      </c>
    </row>
    <row r="12" spans="1:4" hidden="1" x14ac:dyDescent="0.15">
      <c r="A12" s="10">
        <v>4</v>
      </c>
      <c r="B12" s="10">
        <v>4</v>
      </c>
      <c r="C12" s="10">
        <v>3</v>
      </c>
      <c r="D12" s="10">
        <v>3</v>
      </c>
    </row>
    <row r="13" spans="1:4" hidden="1" x14ac:dyDescent="0.15">
      <c r="A13" s="10">
        <v>4</v>
      </c>
      <c r="B13" s="10">
        <v>4</v>
      </c>
      <c r="C13" s="10">
        <v>2</v>
      </c>
      <c r="D13" s="10">
        <v>5</v>
      </c>
    </row>
    <row r="14" spans="1:4" hidden="1" x14ac:dyDescent="0.15">
      <c r="A14" s="10">
        <v>5</v>
      </c>
      <c r="B14" s="10">
        <v>5</v>
      </c>
      <c r="C14" s="10">
        <v>5</v>
      </c>
      <c r="D14" s="10">
        <v>5</v>
      </c>
    </row>
    <row r="15" spans="1:4" hidden="1" x14ac:dyDescent="0.15">
      <c r="A15" s="10">
        <v>5</v>
      </c>
      <c r="B15" s="10">
        <v>5</v>
      </c>
      <c r="C15" s="10">
        <v>5</v>
      </c>
      <c r="D15" s="10">
        <v>5</v>
      </c>
    </row>
    <row r="16" spans="1:4" hidden="1" x14ac:dyDescent="0.15">
      <c r="A16" s="10">
        <v>5</v>
      </c>
      <c r="B16" s="10">
        <v>3</v>
      </c>
      <c r="C16" s="10">
        <v>3</v>
      </c>
      <c r="D16" s="10">
        <v>5</v>
      </c>
    </row>
    <row r="17" spans="1:4" hidden="1" x14ac:dyDescent="0.15">
      <c r="A17" s="10">
        <v>3</v>
      </c>
      <c r="B17" s="10">
        <v>3</v>
      </c>
      <c r="C17" s="10">
        <v>3</v>
      </c>
      <c r="D17" s="10">
        <v>4</v>
      </c>
    </row>
    <row r="18" spans="1:4" hidden="1" x14ac:dyDescent="0.15">
      <c r="A18" s="10">
        <v>1</v>
      </c>
      <c r="B18" s="10">
        <v>1</v>
      </c>
      <c r="C18" s="10">
        <v>1</v>
      </c>
      <c r="D18" s="10">
        <v>1</v>
      </c>
    </row>
    <row r="19" spans="1:4" hidden="1" x14ac:dyDescent="0.15">
      <c r="A19" s="10">
        <v>4</v>
      </c>
      <c r="B19" s="10">
        <v>4</v>
      </c>
      <c r="C19" s="10">
        <v>2</v>
      </c>
      <c r="D19" s="10">
        <v>5</v>
      </c>
    </row>
    <row r="20" spans="1:4" hidden="1" x14ac:dyDescent="0.15">
      <c r="A20" s="10">
        <v>1</v>
      </c>
      <c r="B20" s="10">
        <v>1</v>
      </c>
      <c r="C20" s="10">
        <v>1</v>
      </c>
      <c r="D20" s="10">
        <v>1</v>
      </c>
    </row>
    <row r="21" spans="1:4" hidden="1" x14ac:dyDescent="0.15">
      <c r="A21" s="10">
        <v>5</v>
      </c>
      <c r="B21" s="10">
        <v>5</v>
      </c>
      <c r="C21" s="10">
        <v>2</v>
      </c>
      <c r="D21" s="10">
        <v>5</v>
      </c>
    </row>
    <row r="22" spans="1:4" hidden="1" x14ac:dyDescent="0.15">
      <c r="A22" s="10">
        <v>5</v>
      </c>
      <c r="B22" s="10">
        <v>5</v>
      </c>
      <c r="C22" s="10">
        <v>5</v>
      </c>
      <c r="D22" s="10">
        <v>5</v>
      </c>
    </row>
    <row r="23" spans="1:4" hidden="1" x14ac:dyDescent="0.15">
      <c r="A23" s="10">
        <v>5</v>
      </c>
      <c r="B23" s="10">
        <v>5</v>
      </c>
      <c r="C23" s="10">
        <v>5</v>
      </c>
      <c r="D23" s="10">
        <v>5</v>
      </c>
    </row>
    <row r="24" spans="1:4" hidden="1" x14ac:dyDescent="0.15">
      <c r="A24" s="10">
        <v>4</v>
      </c>
      <c r="B24" s="10">
        <v>4</v>
      </c>
      <c r="C24" s="10">
        <v>2</v>
      </c>
      <c r="D24" s="10">
        <v>3</v>
      </c>
    </row>
    <row r="25" spans="1:4" hidden="1" x14ac:dyDescent="0.15">
      <c r="A25" s="10">
        <v>5</v>
      </c>
      <c r="B25" s="10">
        <v>5</v>
      </c>
      <c r="C25" s="10">
        <v>3</v>
      </c>
      <c r="D25" s="10">
        <v>5</v>
      </c>
    </row>
    <row r="26" spans="1:4" hidden="1" x14ac:dyDescent="0.15">
      <c r="A26" s="10">
        <v>3</v>
      </c>
      <c r="B26" s="10">
        <v>3</v>
      </c>
      <c r="C26" s="10">
        <v>3</v>
      </c>
      <c r="D26" s="10">
        <v>3</v>
      </c>
    </row>
    <row r="27" spans="1:4" hidden="1" x14ac:dyDescent="0.15">
      <c r="A27" s="10">
        <v>5</v>
      </c>
      <c r="B27" s="10">
        <v>5</v>
      </c>
      <c r="C27" s="10">
        <v>4</v>
      </c>
      <c r="D27" s="10">
        <v>4</v>
      </c>
    </row>
    <row r="28" spans="1:4" hidden="1" x14ac:dyDescent="0.15">
      <c r="A28" s="10">
        <v>5</v>
      </c>
      <c r="B28" s="10">
        <v>5</v>
      </c>
      <c r="C28" s="10">
        <v>3</v>
      </c>
      <c r="D28" s="10">
        <v>5</v>
      </c>
    </row>
    <row r="29" spans="1:4" hidden="1" x14ac:dyDescent="0.15">
      <c r="A29" s="10">
        <v>3</v>
      </c>
      <c r="B29" s="10">
        <v>3</v>
      </c>
      <c r="C29" s="10">
        <v>3</v>
      </c>
      <c r="D29" s="10">
        <v>3</v>
      </c>
    </row>
    <row r="30" spans="1:4" hidden="1" x14ac:dyDescent="0.15">
      <c r="A30" s="10">
        <v>5</v>
      </c>
      <c r="B30" s="10">
        <v>5</v>
      </c>
      <c r="C30" s="10">
        <v>5</v>
      </c>
      <c r="D30" s="10">
        <v>5</v>
      </c>
    </row>
    <row r="31" spans="1:4" hidden="1" x14ac:dyDescent="0.15">
      <c r="A31" s="10">
        <v>5</v>
      </c>
      <c r="B31" s="10">
        <v>5</v>
      </c>
      <c r="C31" s="10">
        <v>4</v>
      </c>
      <c r="D31" s="10">
        <v>5</v>
      </c>
    </row>
    <row r="32" spans="1:4" hidden="1" x14ac:dyDescent="0.15">
      <c r="A32" s="10">
        <v>5</v>
      </c>
      <c r="B32" s="10">
        <v>5</v>
      </c>
      <c r="C32" s="10">
        <v>5</v>
      </c>
      <c r="D32" s="10">
        <v>5</v>
      </c>
    </row>
    <row r="33" spans="1:4" hidden="1" x14ac:dyDescent="0.15">
      <c r="A33" s="10">
        <v>3</v>
      </c>
      <c r="B33" s="10">
        <v>3</v>
      </c>
      <c r="C33" s="10">
        <v>2</v>
      </c>
      <c r="D33" s="10">
        <v>2</v>
      </c>
    </row>
    <row r="34" spans="1:4" hidden="1" x14ac:dyDescent="0.15">
      <c r="A34" s="10">
        <v>4</v>
      </c>
      <c r="B34" s="10">
        <v>5</v>
      </c>
      <c r="C34" s="10">
        <v>2</v>
      </c>
      <c r="D34" s="10">
        <v>2</v>
      </c>
    </row>
    <row r="35" spans="1:4" hidden="1" x14ac:dyDescent="0.15">
      <c r="A35" s="10">
        <v>5</v>
      </c>
      <c r="B35" s="10">
        <v>5</v>
      </c>
      <c r="C35" s="10">
        <v>5</v>
      </c>
      <c r="D35" s="10">
        <v>5</v>
      </c>
    </row>
    <row r="36" spans="1:4" hidden="1" x14ac:dyDescent="0.15">
      <c r="A36" s="10">
        <v>5</v>
      </c>
      <c r="B36" s="10">
        <v>5</v>
      </c>
      <c r="C36" s="10">
        <v>3</v>
      </c>
      <c r="D36" s="10">
        <v>5</v>
      </c>
    </row>
    <row r="37" spans="1:4" hidden="1" x14ac:dyDescent="0.15">
      <c r="A37" s="10">
        <v>4</v>
      </c>
      <c r="B37" s="10">
        <v>2</v>
      </c>
      <c r="C37" s="10">
        <v>4</v>
      </c>
      <c r="D37" s="10">
        <v>3</v>
      </c>
    </row>
    <row r="38" spans="1:4" hidden="1" x14ac:dyDescent="0.15">
      <c r="A38" s="10">
        <v>5</v>
      </c>
      <c r="B38" s="10">
        <v>5</v>
      </c>
      <c r="C38" s="10">
        <v>3</v>
      </c>
      <c r="D38" s="10">
        <v>5</v>
      </c>
    </row>
    <row r="39" spans="1:4" hidden="1" x14ac:dyDescent="0.15">
      <c r="A39" s="10">
        <v>5</v>
      </c>
      <c r="B39" s="10">
        <v>5</v>
      </c>
      <c r="C39" s="10">
        <v>2</v>
      </c>
      <c r="D39" s="10">
        <v>5</v>
      </c>
    </row>
    <row r="40" spans="1:4" hidden="1" x14ac:dyDescent="0.15">
      <c r="A40" s="10">
        <v>3</v>
      </c>
      <c r="B40" s="10">
        <v>3</v>
      </c>
      <c r="C40" s="10">
        <v>1</v>
      </c>
      <c r="D40" s="10">
        <v>2</v>
      </c>
    </row>
    <row r="41" spans="1:4" hidden="1" x14ac:dyDescent="0.15">
      <c r="A41" s="10">
        <v>4</v>
      </c>
      <c r="B41" s="10">
        <v>3</v>
      </c>
      <c r="C41" s="10">
        <v>1</v>
      </c>
      <c r="D41" s="10">
        <v>3</v>
      </c>
    </row>
    <row r="42" spans="1:4" hidden="1" x14ac:dyDescent="0.15">
      <c r="A42" s="10">
        <v>2</v>
      </c>
      <c r="B42" s="10">
        <v>2</v>
      </c>
      <c r="C42" s="10">
        <v>1</v>
      </c>
      <c r="D42" s="10">
        <v>2</v>
      </c>
    </row>
    <row r="43" spans="1:4" hidden="1" x14ac:dyDescent="0.15">
      <c r="A43" s="10">
        <v>5</v>
      </c>
      <c r="B43" s="10">
        <v>5</v>
      </c>
      <c r="C43" s="10">
        <v>4</v>
      </c>
      <c r="D43" s="10">
        <v>5</v>
      </c>
    </row>
    <row r="44" spans="1:4" hidden="1" x14ac:dyDescent="0.15">
      <c r="A44" s="10">
        <v>4</v>
      </c>
      <c r="B44" s="10">
        <v>4</v>
      </c>
      <c r="C44" s="10">
        <v>2</v>
      </c>
      <c r="D44" s="10">
        <v>3</v>
      </c>
    </row>
    <row r="45" spans="1:4" hidden="1" x14ac:dyDescent="0.15">
      <c r="A45" s="10">
        <v>5</v>
      </c>
      <c r="B45" s="10">
        <v>5</v>
      </c>
      <c r="C45" s="10">
        <v>3</v>
      </c>
      <c r="D45" s="10">
        <v>4</v>
      </c>
    </row>
    <row r="46" spans="1:4" hidden="1" x14ac:dyDescent="0.15">
      <c r="A46" s="10">
        <v>4</v>
      </c>
      <c r="B46" s="10">
        <v>4</v>
      </c>
      <c r="C46" s="10">
        <v>3</v>
      </c>
      <c r="D46" s="10">
        <v>4</v>
      </c>
    </row>
    <row r="47" spans="1:4" hidden="1" x14ac:dyDescent="0.15">
      <c r="A47" s="10">
        <v>4</v>
      </c>
      <c r="B47" s="10">
        <v>4</v>
      </c>
      <c r="C47" s="10">
        <v>2</v>
      </c>
      <c r="D47" s="10">
        <v>4</v>
      </c>
    </row>
    <row r="48" spans="1:4" hidden="1" x14ac:dyDescent="0.15">
      <c r="A48" s="10">
        <v>3</v>
      </c>
      <c r="B48" s="10">
        <v>3</v>
      </c>
      <c r="C48" s="10">
        <v>2</v>
      </c>
      <c r="D48" s="10">
        <v>3</v>
      </c>
    </row>
    <row r="49" spans="1:4" hidden="1" x14ac:dyDescent="0.15">
      <c r="A49" s="10">
        <v>4</v>
      </c>
      <c r="B49" s="10">
        <v>4</v>
      </c>
      <c r="C49" s="10">
        <v>3</v>
      </c>
      <c r="D49" s="10">
        <v>3</v>
      </c>
    </row>
    <row r="50" spans="1:4" hidden="1" x14ac:dyDescent="0.15">
      <c r="A50" s="10">
        <v>5</v>
      </c>
      <c r="B50" s="10">
        <v>5</v>
      </c>
      <c r="C50" s="10">
        <v>4</v>
      </c>
      <c r="D50" s="10">
        <v>5</v>
      </c>
    </row>
    <row r="51" spans="1:4" hidden="1" x14ac:dyDescent="0.15">
      <c r="A51" s="10">
        <v>2</v>
      </c>
      <c r="B51" s="10">
        <v>1</v>
      </c>
      <c r="C51" s="10">
        <v>4</v>
      </c>
      <c r="D51" s="10">
        <v>1</v>
      </c>
    </row>
    <row r="52" spans="1:4" hidden="1" x14ac:dyDescent="0.15">
      <c r="A52" s="10">
        <v>5</v>
      </c>
      <c r="B52" s="10">
        <v>4</v>
      </c>
      <c r="C52" s="10">
        <v>2</v>
      </c>
      <c r="D52" s="10">
        <v>4</v>
      </c>
    </row>
    <row r="53" spans="1:4" hidden="1" x14ac:dyDescent="0.15">
      <c r="A53" s="10">
        <v>4</v>
      </c>
      <c r="B53" s="10">
        <v>4</v>
      </c>
      <c r="C53" s="10">
        <v>4</v>
      </c>
      <c r="D53" s="10">
        <v>5</v>
      </c>
    </row>
    <row r="54" spans="1:4" hidden="1" x14ac:dyDescent="0.15">
      <c r="A54" s="10">
        <v>4</v>
      </c>
      <c r="B54" s="10">
        <v>4</v>
      </c>
      <c r="C54" s="10">
        <v>3</v>
      </c>
      <c r="D54" s="10">
        <v>4</v>
      </c>
    </row>
    <row r="55" spans="1:4" hidden="1" x14ac:dyDescent="0.15">
      <c r="A55" s="10">
        <v>3</v>
      </c>
      <c r="B55" s="10">
        <v>3</v>
      </c>
      <c r="C55" s="10">
        <v>2</v>
      </c>
      <c r="D55" s="10">
        <v>3</v>
      </c>
    </row>
    <row r="56" spans="1:4" hidden="1" x14ac:dyDescent="0.15">
      <c r="A56" s="10">
        <v>3</v>
      </c>
      <c r="B56" s="10">
        <v>3</v>
      </c>
      <c r="C56" s="10">
        <v>3</v>
      </c>
      <c r="D56" s="10">
        <v>3</v>
      </c>
    </row>
    <row r="57" spans="1:4" hidden="1" x14ac:dyDescent="0.15">
      <c r="A57" s="10">
        <v>3</v>
      </c>
      <c r="B57" s="10">
        <v>2</v>
      </c>
      <c r="C57" s="10">
        <v>3</v>
      </c>
      <c r="D57" s="10">
        <v>3</v>
      </c>
    </row>
    <row r="58" spans="1:4" hidden="1" x14ac:dyDescent="0.15">
      <c r="A58" s="10">
        <v>3</v>
      </c>
      <c r="B58" s="10">
        <v>2</v>
      </c>
      <c r="C58" s="10">
        <v>1</v>
      </c>
      <c r="D58" s="10">
        <v>3</v>
      </c>
    </row>
    <row r="59" spans="1:4" hidden="1" x14ac:dyDescent="0.15">
      <c r="A59" s="10">
        <v>4</v>
      </c>
      <c r="B59" s="10">
        <v>4</v>
      </c>
      <c r="C59" s="10">
        <v>3</v>
      </c>
      <c r="D59" s="10">
        <v>4</v>
      </c>
    </row>
    <row r="60" spans="1:4" hidden="1" x14ac:dyDescent="0.15">
      <c r="A60" s="10">
        <v>3</v>
      </c>
      <c r="B60" s="10">
        <v>1</v>
      </c>
      <c r="C60" s="10">
        <v>3</v>
      </c>
      <c r="D60" s="10">
        <v>2</v>
      </c>
    </row>
    <row r="61" spans="1:4" hidden="1" x14ac:dyDescent="0.15">
      <c r="A61" s="10">
        <v>1</v>
      </c>
      <c r="B61" s="10">
        <v>1</v>
      </c>
      <c r="C61" s="10">
        <v>1</v>
      </c>
      <c r="D61" s="10">
        <v>3</v>
      </c>
    </row>
    <row r="62" spans="1:4" hidden="1" x14ac:dyDescent="0.15">
      <c r="A62" s="10">
        <v>4</v>
      </c>
      <c r="B62" s="10">
        <v>5</v>
      </c>
      <c r="C62" s="10">
        <v>4</v>
      </c>
      <c r="D62" s="10">
        <v>5</v>
      </c>
    </row>
    <row r="63" spans="1:4" hidden="1" x14ac:dyDescent="0.15">
      <c r="A63" s="10">
        <v>5</v>
      </c>
      <c r="B63" s="10">
        <v>3</v>
      </c>
      <c r="C63" s="10">
        <v>3</v>
      </c>
      <c r="D63" s="10">
        <v>3</v>
      </c>
    </row>
    <row r="64" spans="1:4" hidden="1" x14ac:dyDescent="0.15">
      <c r="A64" s="10">
        <v>3</v>
      </c>
      <c r="B64" s="10">
        <v>4</v>
      </c>
      <c r="C64" s="10">
        <v>1</v>
      </c>
      <c r="D64" s="10">
        <v>4</v>
      </c>
    </row>
    <row r="65" spans="1:4" hidden="1" x14ac:dyDescent="0.15">
      <c r="A65" s="10">
        <v>5</v>
      </c>
      <c r="B65" s="10">
        <v>4</v>
      </c>
      <c r="C65" s="10">
        <v>4</v>
      </c>
      <c r="D65" s="10">
        <v>4</v>
      </c>
    </row>
    <row r="66" spans="1:4" hidden="1" x14ac:dyDescent="0.15">
      <c r="A66" s="10">
        <v>5</v>
      </c>
      <c r="B66" s="10">
        <v>5</v>
      </c>
      <c r="C66" s="10">
        <v>3</v>
      </c>
      <c r="D66" s="10">
        <v>5</v>
      </c>
    </row>
    <row r="67" spans="1:4" hidden="1" x14ac:dyDescent="0.15">
      <c r="A67" s="10">
        <v>5</v>
      </c>
      <c r="B67" s="10">
        <v>5</v>
      </c>
      <c r="C67" s="10">
        <v>3</v>
      </c>
      <c r="D67" s="10">
        <v>5</v>
      </c>
    </row>
    <row r="68" spans="1:4" hidden="1" x14ac:dyDescent="0.15">
      <c r="A68" s="10">
        <v>4</v>
      </c>
      <c r="B68" s="10">
        <v>4</v>
      </c>
      <c r="C68" s="10">
        <v>3</v>
      </c>
      <c r="D68" s="10">
        <v>4</v>
      </c>
    </row>
    <row r="69" spans="1:4" hidden="1" x14ac:dyDescent="0.15">
      <c r="A69" s="10">
        <v>5</v>
      </c>
      <c r="B69" s="10">
        <v>5</v>
      </c>
      <c r="C69" s="10">
        <v>5</v>
      </c>
      <c r="D69" s="10">
        <v>5</v>
      </c>
    </row>
    <row r="70" spans="1:4" hidden="1" x14ac:dyDescent="0.15">
      <c r="A70" s="10">
        <v>5</v>
      </c>
      <c r="B70" s="10">
        <v>5</v>
      </c>
      <c r="C70" s="10">
        <v>5</v>
      </c>
      <c r="D70" s="10">
        <v>5</v>
      </c>
    </row>
    <row r="71" spans="1:4" hidden="1" x14ac:dyDescent="0.15">
      <c r="A71" s="10">
        <v>4</v>
      </c>
      <c r="B71" s="10">
        <v>5</v>
      </c>
      <c r="C71" s="10">
        <v>4</v>
      </c>
      <c r="D71" s="10">
        <v>4</v>
      </c>
    </row>
    <row r="72" spans="1:4" hidden="1" x14ac:dyDescent="0.15">
      <c r="A72" s="10">
        <v>4</v>
      </c>
      <c r="B72" s="10">
        <v>4</v>
      </c>
      <c r="C72" s="10">
        <v>2</v>
      </c>
      <c r="D72" s="10">
        <v>4</v>
      </c>
    </row>
    <row r="73" spans="1:4" hidden="1" x14ac:dyDescent="0.15">
      <c r="A73" s="10">
        <v>5</v>
      </c>
      <c r="B73" s="10">
        <v>4</v>
      </c>
      <c r="C73" s="10">
        <v>4</v>
      </c>
      <c r="D73" s="10">
        <v>4</v>
      </c>
    </row>
    <row r="74" spans="1:4" hidden="1" x14ac:dyDescent="0.15">
      <c r="A74" s="10">
        <v>3</v>
      </c>
      <c r="B74" s="10">
        <v>3</v>
      </c>
      <c r="C74" s="10">
        <v>2</v>
      </c>
      <c r="D74" s="10">
        <v>4</v>
      </c>
    </row>
    <row r="75" spans="1:4" hidden="1" x14ac:dyDescent="0.15">
      <c r="A75" s="10">
        <v>5</v>
      </c>
      <c r="B75" s="10">
        <v>4</v>
      </c>
      <c r="C75" s="10">
        <v>4</v>
      </c>
      <c r="D75" s="10">
        <v>4</v>
      </c>
    </row>
    <row r="76" spans="1:4" hidden="1" x14ac:dyDescent="0.15"/>
    <row r="77" spans="1:4" hidden="1" x14ac:dyDescent="0.15">
      <c r="A77" s="10">
        <v>5</v>
      </c>
      <c r="B77" s="10">
        <v>5</v>
      </c>
      <c r="C77" s="10">
        <v>3</v>
      </c>
      <c r="D77" s="10">
        <v>4</v>
      </c>
    </row>
    <row r="78" spans="1:4" hidden="1" x14ac:dyDescent="0.15">
      <c r="A78" s="29">
        <v>5</v>
      </c>
      <c r="B78" s="29">
        <v>5</v>
      </c>
      <c r="C78" s="29">
        <v>4</v>
      </c>
      <c r="D78" s="29">
        <v>4</v>
      </c>
    </row>
    <row r="79" spans="1:4" hidden="1" x14ac:dyDescent="0.15">
      <c r="A79" s="10">
        <v>4</v>
      </c>
      <c r="B79" s="10">
        <v>3</v>
      </c>
      <c r="C79" s="10">
        <v>3</v>
      </c>
      <c r="D79" s="10">
        <v>4</v>
      </c>
    </row>
    <row r="80" spans="1:4" hidden="1" x14ac:dyDescent="0.15">
      <c r="A80" s="29">
        <v>4</v>
      </c>
      <c r="B80" s="29">
        <v>4</v>
      </c>
      <c r="C80" s="29">
        <v>3</v>
      </c>
      <c r="D80" s="29">
        <v>4</v>
      </c>
    </row>
    <row r="81" spans="1:4" hidden="1" x14ac:dyDescent="0.15">
      <c r="A81" s="29">
        <v>4</v>
      </c>
      <c r="B81" s="29">
        <v>4</v>
      </c>
      <c r="C81" s="29">
        <v>3</v>
      </c>
      <c r="D81" s="29">
        <v>4</v>
      </c>
    </row>
    <row r="82" spans="1:4" hidden="1" x14ac:dyDescent="0.15">
      <c r="A82" s="10">
        <v>2</v>
      </c>
      <c r="B82" s="10">
        <v>2</v>
      </c>
      <c r="C82" s="10">
        <v>2</v>
      </c>
      <c r="D82" s="10">
        <v>1</v>
      </c>
    </row>
    <row r="83" spans="1:4" hidden="1" x14ac:dyDescent="0.15">
      <c r="A83" s="29">
        <v>2</v>
      </c>
      <c r="B83" s="29">
        <v>3</v>
      </c>
      <c r="C83" s="29">
        <v>2</v>
      </c>
      <c r="D83" s="29">
        <v>4</v>
      </c>
    </row>
    <row r="84" spans="1:4" hidden="1" x14ac:dyDescent="0.15">
      <c r="A84" s="29">
        <v>4</v>
      </c>
      <c r="B84" s="29">
        <v>5</v>
      </c>
      <c r="C84" s="29">
        <v>3</v>
      </c>
      <c r="D84" s="29">
        <v>5</v>
      </c>
    </row>
    <row r="85" spans="1:4" hidden="1" x14ac:dyDescent="0.15">
      <c r="A85" s="29">
        <v>3</v>
      </c>
      <c r="B85" s="29">
        <v>3</v>
      </c>
      <c r="C85" s="29">
        <v>1</v>
      </c>
      <c r="D85" s="29">
        <v>4</v>
      </c>
    </row>
    <row r="86" spans="1:4" hidden="1" x14ac:dyDescent="0.15">
      <c r="A86" s="10">
        <v>3</v>
      </c>
      <c r="B86" s="10">
        <v>3</v>
      </c>
      <c r="C86" s="10">
        <v>1</v>
      </c>
      <c r="D86" s="10">
        <v>4</v>
      </c>
    </row>
    <row r="87" spans="1:4" hidden="1" x14ac:dyDescent="0.15">
      <c r="A87" s="10">
        <v>3</v>
      </c>
      <c r="B87" s="10">
        <v>3</v>
      </c>
      <c r="C87" s="10">
        <v>4</v>
      </c>
      <c r="D87" s="10">
        <v>4</v>
      </c>
    </row>
    <row r="88" spans="1:4" hidden="1" x14ac:dyDescent="0.15">
      <c r="A88" s="10">
        <v>5</v>
      </c>
      <c r="B88" s="10">
        <v>4</v>
      </c>
      <c r="C88" s="10">
        <v>4</v>
      </c>
      <c r="D88" s="10">
        <v>5</v>
      </c>
    </row>
    <row r="89" spans="1:4" hidden="1" x14ac:dyDescent="0.15">
      <c r="A89" s="10">
        <v>5</v>
      </c>
      <c r="B89" s="10">
        <v>4</v>
      </c>
      <c r="C89" s="10">
        <v>3</v>
      </c>
      <c r="D89" s="10">
        <v>3</v>
      </c>
    </row>
    <row r="90" spans="1:4" hidden="1" x14ac:dyDescent="0.15">
      <c r="A90" s="10">
        <v>5</v>
      </c>
      <c r="B90" s="10">
        <v>5</v>
      </c>
      <c r="C90" s="10">
        <v>3</v>
      </c>
      <c r="D90" s="10">
        <v>3</v>
      </c>
    </row>
    <row r="91" spans="1:4" hidden="1" x14ac:dyDescent="0.15">
      <c r="A91" s="10">
        <v>5</v>
      </c>
      <c r="B91" s="10">
        <v>5</v>
      </c>
      <c r="C91" s="10">
        <v>5</v>
      </c>
      <c r="D91" s="10">
        <v>5</v>
      </c>
    </row>
    <row r="92" spans="1:4" hidden="1" x14ac:dyDescent="0.15">
      <c r="A92" s="10">
        <v>5</v>
      </c>
      <c r="B92" s="10">
        <v>5</v>
      </c>
      <c r="C92" s="10">
        <v>4</v>
      </c>
      <c r="D92" s="10">
        <v>5</v>
      </c>
    </row>
    <row r="93" spans="1:4" hidden="1" x14ac:dyDescent="0.15">
      <c r="A93" s="10">
        <v>4</v>
      </c>
      <c r="B93" s="10">
        <v>2</v>
      </c>
      <c r="C93" s="10">
        <v>3</v>
      </c>
      <c r="D93" s="10">
        <v>4</v>
      </c>
    </row>
    <row r="94" spans="1:4" hidden="1" x14ac:dyDescent="0.15">
      <c r="A94" s="10">
        <v>4</v>
      </c>
      <c r="B94" s="10">
        <v>4</v>
      </c>
      <c r="C94" s="10">
        <v>3</v>
      </c>
      <c r="D94" s="10">
        <v>5</v>
      </c>
    </row>
    <row r="95" spans="1:4" hidden="1" x14ac:dyDescent="0.15">
      <c r="A95" s="10">
        <v>5</v>
      </c>
      <c r="B95" s="10">
        <v>5</v>
      </c>
      <c r="C95" s="10">
        <v>5</v>
      </c>
      <c r="D95" s="10">
        <v>5</v>
      </c>
    </row>
    <row r="96" spans="1:4" hidden="1" x14ac:dyDescent="0.15">
      <c r="A96" s="10">
        <v>5</v>
      </c>
      <c r="B96" s="10">
        <v>5</v>
      </c>
      <c r="C96" s="10">
        <v>5</v>
      </c>
      <c r="D96" s="10">
        <v>5</v>
      </c>
    </row>
    <row r="97" spans="1:4" hidden="1" x14ac:dyDescent="0.15">
      <c r="A97" s="10">
        <v>4</v>
      </c>
      <c r="B97" s="10">
        <v>4</v>
      </c>
      <c r="C97" s="10">
        <v>3</v>
      </c>
      <c r="D97" s="10">
        <v>5</v>
      </c>
    </row>
    <row r="98" spans="1:4" hidden="1" x14ac:dyDescent="0.15">
      <c r="A98" s="10">
        <v>5</v>
      </c>
      <c r="B98" s="10">
        <v>5</v>
      </c>
      <c r="C98" s="10">
        <v>4</v>
      </c>
      <c r="D98" s="10">
        <v>5</v>
      </c>
    </row>
    <row r="99" spans="1:4" hidden="1" x14ac:dyDescent="0.15">
      <c r="A99" s="10">
        <v>2</v>
      </c>
      <c r="B99" s="10">
        <v>2</v>
      </c>
      <c r="C99" s="10">
        <v>1</v>
      </c>
      <c r="D99" s="10">
        <v>3</v>
      </c>
    </row>
    <row r="100" spans="1:4" hidden="1" x14ac:dyDescent="0.15">
      <c r="A100" s="10">
        <v>5</v>
      </c>
      <c r="B100" s="10">
        <v>5</v>
      </c>
      <c r="C100" s="10">
        <v>1</v>
      </c>
      <c r="D100" s="10">
        <v>5</v>
      </c>
    </row>
    <row r="101" spans="1:4" hidden="1" x14ac:dyDescent="0.15">
      <c r="A101" s="10">
        <v>5</v>
      </c>
      <c r="B101" s="10">
        <v>5</v>
      </c>
      <c r="C101" s="10">
        <v>5</v>
      </c>
      <c r="D101" s="10">
        <v>5</v>
      </c>
    </row>
    <row r="102" spans="1:4" x14ac:dyDescent="0.15">
      <c r="A102" s="31">
        <f>AVERAGE(A2:A101)</f>
        <v>4.1212121212121211</v>
      </c>
      <c r="B102" s="31">
        <f t="shared" ref="B102:D102" si="0">AVERAGE(B2:B101)</f>
        <v>3.9393939393939394</v>
      </c>
      <c r="C102" s="31">
        <f t="shared" si="0"/>
        <v>3.0808080808080809</v>
      </c>
      <c r="D102" s="31">
        <f t="shared" si="0"/>
        <v>4.0303030303030303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485B9-878E-5F4F-A2DD-23550D6F207A}">
  <dimension ref="A1:E12"/>
  <sheetViews>
    <sheetView zoomScale="130" zoomScaleNormal="130" workbookViewId="0">
      <selection activeCell="G13" sqref="G13"/>
    </sheetView>
  </sheetViews>
  <sheetFormatPr baseColWidth="10" defaultRowHeight="13" x14ac:dyDescent="0.15"/>
  <cols>
    <col min="1" max="1" width="40.83203125" customWidth="1"/>
  </cols>
  <sheetData>
    <row r="1" spans="1:5" x14ac:dyDescent="0.15">
      <c r="A1" s="13" t="s">
        <v>347</v>
      </c>
      <c r="B1" s="10" t="s">
        <v>352</v>
      </c>
      <c r="C1" s="10" t="s">
        <v>354</v>
      </c>
    </row>
    <row r="2" spans="1:5" x14ac:dyDescent="0.15">
      <c r="A2" s="10" t="s">
        <v>102</v>
      </c>
      <c r="B2">
        <f>18+13+11+6</f>
        <v>48</v>
      </c>
      <c r="C2" s="20">
        <f>B2/99</f>
        <v>0.48484848484848486</v>
      </c>
    </row>
    <row r="3" spans="1:5" x14ac:dyDescent="0.15">
      <c r="A3" s="10" t="s">
        <v>166</v>
      </c>
      <c r="B3">
        <f>6+17+9+5+5</f>
        <v>42</v>
      </c>
      <c r="C3" s="20">
        <f t="shared" ref="C3:C10" si="0">B3/99</f>
        <v>0.42424242424242425</v>
      </c>
    </row>
    <row r="4" spans="1:5" x14ac:dyDescent="0.15">
      <c r="A4" s="10" t="s">
        <v>275</v>
      </c>
      <c r="B4">
        <f>6+9+19+11+6+5</f>
        <v>56</v>
      </c>
      <c r="C4" s="20">
        <f t="shared" si="0"/>
        <v>0.56565656565656564</v>
      </c>
    </row>
    <row r="5" spans="1:5" x14ac:dyDescent="0.15">
      <c r="A5" s="10" t="s">
        <v>348</v>
      </c>
      <c r="B5">
        <f>29</f>
        <v>29</v>
      </c>
      <c r="C5" s="20">
        <f t="shared" si="0"/>
        <v>0.29292929292929293</v>
      </c>
    </row>
    <row r="6" spans="1:5" x14ac:dyDescent="0.15">
      <c r="A6" s="10" t="s">
        <v>127</v>
      </c>
      <c r="B6">
        <f>37+17+6</f>
        <v>60</v>
      </c>
      <c r="C6" s="20">
        <f t="shared" si="0"/>
        <v>0.60606060606060608</v>
      </c>
      <c r="E6" s="23"/>
    </row>
    <row r="7" spans="1:5" x14ac:dyDescent="0.15">
      <c r="A7" s="10" t="s">
        <v>349</v>
      </c>
      <c r="B7">
        <f>6</f>
        <v>6</v>
      </c>
      <c r="C7" s="20">
        <f t="shared" si="0"/>
        <v>6.0606060606060608E-2</v>
      </c>
    </row>
    <row r="8" spans="1:5" x14ac:dyDescent="0.15">
      <c r="A8" s="10" t="s">
        <v>350</v>
      </c>
      <c r="B8">
        <f>1+1+4+2+3+3+5</f>
        <v>19</v>
      </c>
      <c r="C8" s="20">
        <f t="shared" si="0"/>
        <v>0.19191919191919191</v>
      </c>
    </row>
    <row r="9" spans="1:5" x14ac:dyDescent="0.15">
      <c r="A9" s="10" t="s">
        <v>436</v>
      </c>
      <c r="B9">
        <v>1</v>
      </c>
      <c r="C9" s="20">
        <f t="shared" si="0"/>
        <v>1.0101010101010102E-2</v>
      </c>
    </row>
    <row r="10" spans="1:5" x14ac:dyDescent="0.15">
      <c r="A10" s="10" t="s">
        <v>353</v>
      </c>
      <c r="B10">
        <v>1</v>
      </c>
      <c r="C10" s="20">
        <f t="shared" si="0"/>
        <v>1.0101010101010102E-2</v>
      </c>
    </row>
    <row r="11" spans="1:5" x14ac:dyDescent="0.15">
      <c r="A11" s="10"/>
      <c r="C11" s="20"/>
    </row>
    <row r="12" spans="1:5" x14ac:dyDescent="0.15">
      <c r="A12" s="10"/>
      <c r="C12" s="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2593A-14C3-4643-B846-27E02B3DC31C}">
  <dimension ref="A1:D8"/>
  <sheetViews>
    <sheetView workbookViewId="0">
      <selection activeCell="C3" sqref="C3"/>
    </sheetView>
  </sheetViews>
  <sheetFormatPr baseColWidth="10" defaultRowHeight="13" x14ac:dyDescent="0.15"/>
  <cols>
    <col min="1" max="1" width="44.5" customWidth="1"/>
    <col min="4" max="4" width="33.5" customWidth="1"/>
  </cols>
  <sheetData>
    <row r="1" spans="1:4" x14ac:dyDescent="0.15">
      <c r="A1" t="s">
        <v>466</v>
      </c>
      <c r="C1" t="s">
        <v>463</v>
      </c>
    </row>
    <row r="2" spans="1:4" x14ac:dyDescent="0.15">
      <c r="A2" s="10" t="s">
        <v>110</v>
      </c>
      <c r="B2">
        <v>33</v>
      </c>
      <c r="C2" s="20">
        <f>33/99</f>
        <v>0.33333333333333331</v>
      </c>
      <c r="D2">
        <v>0.33300000000000002</v>
      </c>
    </row>
    <row r="3" spans="1:4" x14ac:dyDescent="0.15">
      <c r="A3" s="10" t="s">
        <v>68</v>
      </c>
      <c r="B3">
        <f>58+10+3+4</f>
        <v>75</v>
      </c>
      <c r="C3" s="20">
        <f>75/99</f>
        <v>0.75757575757575757</v>
      </c>
      <c r="D3">
        <v>0.75800000000000001</v>
      </c>
    </row>
    <row r="4" spans="1:4" x14ac:dyDescent="0.15">
      <c r="A4" s="10" t="s">
        <v>51</v>
      </c>
      <c r="B4">
        <f>4+2+3+2</f>
        <v>11</v>
      </c>
      <c r="C4" s="20">
        <f>11/99</f>
        <v>0.1111111111111111</v>
      </c>
      <c r="D4">
        <v>0.111</v>
      </c>
    </row>
    <row r="5" spans="1:4" x14ac:dyDescent="0.15">
      <c r="A5" t="s">
        <v>385</v>
      </c>
      <c r="B5">
        <f>1+2+3</f>
        <v>6</v>
      </c>
      <c r="C5" s="20">
        <f>6/99</f>
        <v>6.0606060606060608E-2</v>
      </c>
      <c r="D5">
        <v>6.0999999999999999E-2</v>
      </c>
    </row>
    <row r="6" spans="1:4" x14ac:dyDescent="0.15">
      <c r="A6" t="s">
        <v>465</v>
      </c>
      <c r="B6">
        <v>1</v>
      </c>
      <c r="C6" s="20">
        <f>1/99</f>
        <v>1.0101010101010102E-2</v>
      </c>
      <c r="D6">
        <v>0.01</v>
      </c>
    </row>
    <row r="7" spans="1:4" x14ac:dyDescent="0.15">
      <c r="A7" t="s">
        <v>184</v>
      </c>
      <c r="B7">
        <f>1+8</f>
        <v>9</v>
      </c>
      <c r="C7" s="20">
        <f>9/99</f>
        <v>9.0909090909090912E-2</v>
      </c>
      <c r="D7">
        <v>9.0999999999999998E-2</v>
      </c>
    </row>
    <row r="8" spans="1:4" x14ac:dyDescent="0.15">
      <c r="C8" s="2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5CCB5-8403-2A4B-A10A-526700F19C26}">
  <sheetPr filterMode="1"/>
  <dimension ref="A1:L149"/>
  <sheetViews>
    <sheetView workbookViewId="0">
      <selection activeCell="F1" sqref="F1"/>
    </sheetView>
  </sheetViews>
  <sheetFormatPr baseColWidth="10" defaultRowHeight="13" x14ac:dyDescent="0.15"/>
  <cols>
    <col min="1" max="1" width="5.33203125" customWidth="1"/>
    <col min="2" max="2" width="18.83203125" customWidth="1"/>
    <col min="3" max="3" width="32" customWidth="1"/>
    <col min="4" max="4" width="23.83203125" customWidth="1"/>
    <col min="5" max="5" width="18.83203125" customWidth="1"/>
    <col min="6" max="6" width="24.5" customWidth="1"/>
  </cols>
  <sheetData>
    <row r="1" spans="1:12" x14ac:dyDescent="0.15">
      <c r="B1" s="14" t="s">
        <v>356</v>
      </c>
      <c r="C1" s="14" t="s">
        <v>355</v>
      </c>
      <c r="D1" s="14" t="s">
        <v>358</v>
      </c>
      <c r="E1" s="14" t="s">
        <v>426</v>
      </c>
      <c r="F1" s="14" t="s">
        <v>437</v>
      </c>
      <c r="G1" s="14" t="s">
        <v>430</v>
      </c>
      <c r="H1" s="14" t="s">
        <v>431</v>
      </c>
      <c r="I1" s="14" t="s">
        <v>432</v>
      </c>
      <c r="J1" s="14" t="s">
        <v>433</v>
      </c>
      <c r="K1" s="14" t="s">
        <v>434</v>
      </c>
      <c r="L1" s="14" t="s">
        <v>435</v>
      </c>
    </row>
    <row r="2" spans="1:12" hidden="1" x14ac:dyDescent="0.15">
      <c r="A2">
        <v>1</v>
      </c>
      <c r="B2" s="1" t="s">
        <v>24</v>
      </c>
      <c r="C2" s="1" t="s">
        <v>26</v>
      </c>
      <c r="D2" s="1" t="s">
        <v>27</v>
      </c>
      <c r="E2" s="1" t="s">
        <v>28</v>
      </c>
    </row>
    <row r="3" spans="1:12" hidden="1" x14ac:dyDescent="0.15">
      <c r="A3">
        <v>2</v>
      </c>
      <c r="B3" s="1" t="s">
        <v>31</v>
      </c>
      <c r="C3" s="1" t="s">
        <v>33</v>
      </c>
      <c r="D3" s="1" t="s">
        <v>27</v>
      </c>
      <c r="E3" s="1" t="s">
        <v>28</v>
      </c>
    </row>
    <row r="4" spans="1:12" x14ac:dyDescent="0.15">
      <c r="A4">
        <v>3</v>
      </c>
      <c r="B4" s="1" t="s">
        <v>24</v>
      </c>
      <c r="C4" s="1" t="s">
        <v>37</v>
      </c>
      <c r="D4" s="1" t="s">
        <v>47</v>
      </c>
      <c r="E4" s="1" t="s">
        <v>38</v>
      </c>
      <c r="F4" s="1" t="s">
        <v>102</v>
      </c>
      <c r="G4" s="1" t="s">
        <v>166</v>
      </c>
      <c r="H4" s="1" t="s">
        <v>275</v>
      </c>
    </row>
    <row r="5" spans="1:12" x14ac:dyDescent="0.15">
      <c r="A5">
        <v>4</v>
      </c>
      <c r="B5" s="1" t="s">
        <v>24</v>
      </c>
      <c r="C5" s="1" t="s">
        <v>37</v>
      </c>
      <c r="D5" s="1" t="s">
        <v>47</v>
      </c>
      <c r="E5" s="1" t="s">
        <v>38</v>
      </c>
      <c r="F5" s="1" t="s">
        <v>102</v>
      </c>
      <c r="G5" s="1" t="s">
        <v>166</v>
      </c>
    </row>
    <row r="6" spans="1:12" x14ac:dyDescent="0.15">
      <c r="A6">
        <v>5</v>
      </c>
      <c r="B6" s="1" t="s">
        <v>24</v>
      </c>
      <c r="C6" s="1" t="s">
        <v>26</v>
      </c>
      <c r="D6" s="1" t="s">
        <v>57</v>
      </c>
      <c r="E6" s="1" t="s">
        <v>38</v>
      </c>
      <c r="F6" s="1" t="s">
        <v>219</v>
      </c>
      <c r="G6" s="1" t="s">
        <v>127</v>
      </c>
      <c r="H6" s="1" t="s">
        <v>102</v>
      </c>
      <c r="I6" s="1" t="s">
        <v>275</v>
      </c>
    </row>
    <row r="7" spans="1:12" x14ac:dyDescent="0.15">
      <c r="A7">
        <v>6</v>
      </c>
      <c r="B7" s="1" t="s">
        <v>24</v>
      </c>
      <c r="C7" s="1" t="s">
        <v>37</v>
      </c>
      <c r="D7" s="1" t="s">
        <v>27</v>
      </c>
      <c r="E7" s="1" t="s">
        <v>38</v>
      </c>
      <c r="F7" s="1" t="s">
        <v>102</v>
      </c>
      <c r="G7" s="1" t="s">
        <v>166</v>
      </c>
    </row>
    <row r="8" spans="1:12" x14ac:dyDescent="0.15">
      <c r="A8">
        <v>7</v>
      </c>
      <c r="B8" s="1" t="s">
        <v>31</v>
      </c>
      <c r="C8" s="1" t="s">
        <v>37</v>
      </c>
      <c r="D8" s="1" t="s">
        <v>47</v>
      </c>
      <c r="E8" s="1" t="s">
        <v>38</v>
      </c>
      <c r="F8" s="1" t="s">
        <v>102</v>
      </c>
      <c r="G8" s="1" t="s">
        <v>166</v>
      </c>
    </row>
    <row r="9" spans="1:12" hidden="1" x14ac:dyDescent="0.15">
      <c r="A9">
        <v>8</v>
      </c>
      <c r="B9" s="1" t="s">
        <v>24</v>
      </c>
      <c r="C9" s="1" t="s">
        <v>26</v>
      </c>
      <c r="D9" s="1" t="s">
        <v>27</v>
      </c>
      <c r="E9" s="1" t="s">
        <v>28</v>
      </c>
    </row>
    <row r="10" spans="1:12" x14ac:dyDescent="0.15">
      <c r="A10">
        <v>9</v>
      </c>
      <c r="B10" s="1" t="s">
        <v>24</v>
      </c>
      <c r="C10" s="1" t="s">
        <v>26</v>
      </c>
      <c r="D10" s="1" t="s">
        <v>357</v>
      </c>
      <c r="E10" s="1" t="s">
        <v>38</v>
      </c>
      <c r="F10" s="1" t="s">
        <v>127</v>
      </c>
      <c r="G10" s="1" t="s">
        <v>275</v>
      </c>
      <c r="H10" s="1" t="s">
        <v>350</v>
      </c>
    </row>
    <row r="11" spans="1:12" x14ac:dyDescent="0.15">
      <c r="A11">
        <v>10</v>
      </c>
      <c r="B11" s="1" t="s">
        <v>24</v>
      </c>
      <c r="C11" s="1" t="s">
        <v>26</v>
      </c>
      <c r="D11" s="1" t="s">
        <v>83</v>
      </c>
      <c r="E11" s="1" t="s">
        <v>38</v>
      </c>
      <c r="F11" s="1" t="s">
        <v>102</v>
      </c>
      <c r="G11" s="1" t="s">
        <v>166</v>
      </c>
      <c r="H11" s="1" t="s">
        <v>275</v>
      </c>
    </row>
    <row r="12" spans="1:12" hidden="1" x14ac:dyDescent="0.15">
      <c r="A12">
        <v>11</v>
      </c>
      <c r="B12" s="1" t="s">
        <v>24</v>
      </c>
      <c r="C12" s="1" t="s">
        <v>37</v>
      </c>
      <c r="D12" s="1" t="s">
        <v>83</v>
      </c>
      <c r="E12" s="1" t="s">
        <v>28</v>
      </c>
    </row>
    <row r="13" spans="1:12" x14ac:dyDescent="0.15">
      <c r="A13">
        <v>12</v>
      </c>
      <c r="B13" s="1" t="s">
        <v>31</v>
      </c>
      <c r="C13" s="1" t="s">
        <v>37</v>
      </c>
      <c r="D13" s="1" t="s">
        <v>47</v>
      </c>
      <c r="E13" s="1" t="s">
        <v>38</v>
      </c>
      <c r="F13" s="1" t="s">
        <v>102</v>
      </c>
      <c r="G13" s="1" t="s">
        <v>166</v>
      </c>
      <c r="H13" s="1" t="s">
        <v>275</v>
      </c>
    </row>
    <row r="14" spans="1:12" hidden="1" x14ac:dyDescent="0.15">
      <c r="A14">
        <v>13</v>
      </c>
      <c r="B14" s="1" t="s">
        <v>31</v>
      </c>
      <c r="C14" s="1" t="s">
        <v>37</v>
      </c>
      <c r="D14" s="1" t="s">
        <v>27</v>
      </c>
      <c r="E14" s="1" t="s">
        <v>28</v>
      </c>
    </row>
    <row r="15" spans="1:12" x14ac:dyDescent="0.15">
      <c r="A15">
        <v>14</v>
      </c>
      <c r="B15" s="1" t="s">
        <v>24</v>
      </c>
      <c r="C15" s="1" t="s">
        <v>26</v>
      </c>
      <c r="D15" s="1" t="s">
        <v>57</v>
      </c>
      <c r="E15" s="1" t="s">
        <v>38</v>
      </c>
      <c r="F15" s="1" t="s">
        <v>219</v>
      </c>
      <c r="G15" s="1" t="s">
        <v>127</v>
      </c>
      <c r="H15" s="1" t="s">
        <v>351</v>
      </c>
    </row>
    <row r="16" spans="1:12" hidden="1" x14ac:dyDescent="0.15">
      <c r="A16">
        <v>15</v>
      </c>
      <c r="B16" s="1" t="s">
        <v>31</v>
      </c>
      <c r="C16" s="1" t="s">
        <v>37</v>
      </c>
      <c r="D16" s="1" t="s">
        <v>27</v>
      </c>
      <c r="E16" s="1" t="s">
        <v>28</v>
      </c>
    </row>
    <row r="17" spans="1:12" x14ac:dyDescent="0.15">
      <c r="A17">
        <v>16</v>
      </c>
      <c r="B17" s="1" t="s">
        <v>31</v>
      </c>
      <c r="C17" s="1" t="s">
        <v>37</v>
      </c>
      <c r="D17" s="1" t="s">
        <v>57</v>
      </c>
      <c r="E17" s="1" t="s">
        <v>38</v>
      </c>
      <c r="F17" s="1" t="s">
        <v>127</v>
      </c>
      <c r="G17" s="1" t="s">
        <v>102</v>
      </c>
    </row>
    <row r="18" spans="1:12" x14ac:dyDescent="0.15">
      <c r="A18">
        <v>17</v>
      </c>
      <c r="B18" s="1" t="s">
        <v>31</v>
      </c>
      <c r="C18" s="1" t="s">
        <v>26</v>
      </c>
      <c r="D18" s="1" t="s">
        <v>27</v>
      </c>
      <c r="E18" s="1" t="s">
        <v>38</v>
      </c>
      <c r="F18" s="1" t="s">
        <v>102</v>
      </c>
    </row>
    <row r="19" spans="1:12" hidden="1" x14ac:dyDescent="0.15">
      <c r="A19">
        <v>18</v>
      </c>
      <c r="B19" s="1" t="s">
        <v>24</v>
      </c>
      <c r="C19" s="1" t="s">
        <v>37</v>
      </c>
      <c r="D19" s="1" t="s">
        <v>27</v>
      </c>
      <c r="E19" s="1" t="s">
        <v>28</v>
      </c>
    </row>
    <row r="20" spans="1:12" hidden="1" x14ac:dyDescent="0.15">
      <c r="A20">
        <v>19</v>
      </c>
      <c r="B20" s="1" t="s">
        <v>24</v>
      </c>
      <c r="C20" s="1" t="s">
        <v>37</v>
      </c>
      <c r="D20" s="1" t="s">
        <v>27</v>
      </c>
      <c r="E20" s="1" t="s">
        <v>28</v>
      </c>
    </row>
    <row r="21" spans="1:12" hidden="1" x14ac:dyDescent="0.15">
      <c r="A21">
        <v>20</v>
      </c>
      <c r="B21" s="1" t="s">
        <v>24</v>
      </c>
      <c r="C21" s="1" t="s">
        <v>37</v>
      </c>
      <c r="D21" s="1" t="s">
        <v>27</v>
      </c>
      <c r="E21" s="1" t="s">
        <v>28</v>
      </c>
    </row>
    <row r="22" spans="1:12" x14ac:dyDescent="0.15">
      <c r="A22">
        <v>21</v>
      </c>
      <c r="B22" s="1" t="s">
        <v>24</v>
      </c>
      <c r="C22" s="1" t="s">
        <v>108</v>
      </c>
      <c r="D22" s="1" t="s">
        <v>27</v>
      </c>
      <c r="E22" s="1" t="s">
        <v>38</v>
      </c>
      <c r="F22" s="1" t="s">
        <v>102</v>
      </c>
    </row>
    <row r="23" spans="1:12" x14ac:dyDescent="0.15">
      <c r="A23">
        <v>22</v>
      </c>
      <c r="B23" s="1" t="s">
        <v>31</v>
      </c>
      <c r="C23" s="1" t="s">
        <v>108</v>
      </c>
      <c r="D23" s="1" t="s">
        <v>47</v>
      </c>
      <c r="E23" s="1" t="s">
        <v>38</v>
      </c>
      <c r="F23" s="1" t="s">
        <v>219</v>
      </c>
      <c r="G23" s="1" t="s">
        <v>349</v>
      </c>
      <c r="H23" s="1" t="s">
        <v>127</v>
      </c>
      <c r="I23" s="1" t="s">
        <v>427</v>
      </c>
      <c r="J23" s="1" t="s">
        <v>166</v>
      </c>
      <c r="K23" s="1" t="s">
        <v>275</v>
      </c>
      <c r="L23" s="1" t="s">
        <v>350</v>
      </c>
    </row>
    <row r="24" spans="1:12" hidden="1" x14ac:dyDescent="0.15">
      <c r="A24">
        <v>23</v>
      </c>
      <c r="B24" s="1" t="s">
        <v>24</v>
      </c>
      <c r="C24" s="1" t="s">
        <v>37</v>
      </c>
      <c r="D24" s="1" t="s">
        <v>27</v>
      </c>
      <c r="E24" s="1" t="s">
        <v>28</v>
      </c>
    </row>
    <row r="25" spans="1:12" x14ac:dyDescent="0.15">
      <c r="A25">
        <v>24</v>
      </c>
      <c r="B25" s="1" t="s">
        <v>31</v>
      </c>
      <c r="C25" s="1" t="s">
        <v>26</v>
      </c>
      <c r="D25" s="1" t="s">
        <v>47</v>
      </c>
      <c r="E25" s="1" t="s">
        <v>38</v>
      </c>
      <c r="F25" s="1" t="s">
        <v>219</v>
      </c>
      <c r="G25" s="1" t="s">
        <v>127</v>
      </c>
      <c r="H25" s="1" t="s">
        <v>427</v>
      </c>
      <c r="I25" s="1" t="s">
        <v>166</v>
      </c>
      <c r="J25" s="1" t="s">
        <v>275</v>
      </c>
      <c r="K25" s="1" t="s">
        <v>350</v>
      </c>
    </row>
    <row r="26" spans="1:12" x14ac:dyDescent="0.15">
      <c r="A26">
        <v>25</v>
      </c>
      <c r="B26" s="1" t="s">
        <v>24</v>
      </c>
      <c r="C26" s="1" t="s">
        <v>37</v>
      </c>
      <c r="D26" s="1" t="s">
        <v>47</v>
      </c>
      <c r="E26" s="1" t="s">
        <v>38</v>
      </c>
      <c r="F26" s="1" t="s">
        <v>102</v>
      </c>
      <c r="G26" s="1" t="s">
        <v>166</v>
      </c>
      <c r="H26" s="1" t="s">
        <v>275</v>
      </c>
    </row>
    <row r="27" spans="1:12" hidden="1" x14ac:dyDescent="0.15">
      <c r="A27">
        <v>26</v>
      </c>
      <c r="B27" s="1" t="s">
        <v>31</v>
      </c>
      <c r="C27" s="1" t="s">
        <v>37</v>
      </c>
      <c r="D27" s="1" t="s">
        <v>57</v>
      </c>
      <c r="E27" s="1" t="s">
        <v>28</v>
      </c>
    </row>
    <row r="28" spans="1:12" x14ac:dyDescent="0.15">
      <c r="A28">
        <v>27</v>
      </c>
      <c r="B28" s="1" t="s">
        <v>31</v>
      </c>
      <c r="C28" s="1" t="s">
        <v>108</v>
      </c>
      <c r="D28" s="1" t="s">
        <v>27</v>
      </c>
      <c r="E28" s="1" t="s">
        <v>38</v>
      </c>
      <c r="F28" s="1" t="s">
        <v>127</v>
      </c>
    </row>
    <row r="29" spans="1:12" x14ac:dyDescent="0.15">
      <c r="A29">
        <v>28</v>
      </c>
      <c r="B29" s="1" t="s">
        <v>31</v>
      </c>
      <c r="C29" s="1" t="s">
        <v>108</v>
      </c>
      <c r="D29" s="1" t="s">
        <v>47</v>
      </c>
      <c r="E29" s="1" t="s">
        <v>38</v>
      </c>
      <c r="F29" s="1" t="s">
        <v>102</v>
      </c>
    </row>
    <row r="30" spans="1:12" hidden="1" x14ac:dyDescent="0.15">
      <c r="A30">
        <v>29</v>
      </c>
      <c r="B30" s="1" t="s">
        <v>24</v>
      </c>
      <c r="C30" s="1" t="s">
        <v>37</v>
      </c>
      <c r="D30" s="1" t="s">
        <v>27</v>
      </c>
      <c r="E30" s="1" t="s">
        <v>28</v>
      </c>
    </row>
    <row r="31" spans="1:12" x14ac:dyDescent="0.15">
      <c r="A31">
        <v>30</v>
      </c>
      <c r="B31" s="1" t="s">
        <v>24</v>
      </c>
      <c r="C31" s="1" t="s">
        <v>26</v>
      </c>
      <c r="D31" s="1" t="s">
        <v>57</v>
      </c>
      <c r="E31" s="1" t="s">
        <v>38</v>
      </c>
      <c r="F31" s="1" t="s">
        <v>127</v>
      </c>
      <c r="G31" s="1" t="s">
        <v>166</v>
      </c>
      <c r="H31" t="s">
        <v>275</v>
      </c>
    </row>
    <row r="32" spans="1:12" x14ac:dyDescent="0.15">
      <c r="A32">
        <v>31</v>
      </c>
      <c r="B32" s="1" t="s">
        <v>31</v>
      </c>
      <c r="C32" s="1" t="s">
        <v>26</v>
      </c>
      <c r="D32" s="1" t="s">
        <v>137</v>
      </c>
      <c r="E32" s="1" t="s">
        <v>38</v>
      </c>
      <c r="F32" s="1" t="s">
        <v>219</v>
      </c>
      <c r="G32" s="1" t="s">
        <v>275</v>
      </c>
    </row>
    <row r="33" spans="1:12" x14ac:dyDescent="0.15">
      <c r="A33">
        <v>32</v>
      </c>
      <c r="B33" s="1" t="s">
        <v>24</v>
      </c>
      <c r="C33" s="1" t="s">
        <v>26</v>
      </c>
      <c r="D33" s="1" t="s">
        <v>27</v>
      </c>
      <c r="E33" s="1" t="s">
        <v>38</v>
      </c>
      <c r="F33" s="1" t="s">
        <v>127</v>
      </c>
      <c r="G33" s="1" t="s">
        <v>166</v>
      </c>
      <c r="H33" s="1" t="s">
        <v>275</v>
      </c>
      <c r="I33" s="1" t="s">
        <v>350</v>
      </c>
    </row>
    <row r="34" spans="1:12" x14ac:dyDescent="0.15">
      <c r="A34">
        <v>33</v>
      </c>
      <c r="B34" s="1" t="s">
        <v>31</v>
      </c>
      <c r="C34" s="1" t="s">
        <v>26</v>
      </c>
      <c r="D34" s="1" t="s">
        <v>47</v>
      </c>
      <c r="E34" s="1" t="s">
        <v>38</v>
      </c>
      <c r="F34" s="1" t="s">
        <v>219</v>
      </c>
      <c r="G34" s="1" t="s">
        <v>127</v>
      </c>
      <c r="H34" s="1" t="s">
        <v>102</v>
      </c>
      <c r="I34" s="1" t="s">
        <v>166</v>
      </c>
      <c r="J34" s="1" t="s">
        <v>275</v>
      </c>
      <c r="K34" s="1" t="s">
        <v>350</v>
      </c>
    </row>
    <row r="35" spans="1:12" hidden="1" x14ac:dyDescent="0.15">
      <c r="A35">
        <v>34</v>
      </c>
      <c r="B35" s="1" t="s">
        <v>31</v>
      </c>
      <c r="C35" s="1" t="s">
        <v>26</v>
      </c>
      <c r="D35" s="1" t="s">
        <v>27</v>
      </c>
      <c r="E35" s="1" t="s">
        <v>28</v>
      </c>
    </row>
    <row r="36" spans="1:12" hidden="1" x14ac:dyDescent="0.15">
      <c r="A36">
        <v>35</v>
      </c>
      <c r="B36" s="1" t="s">
        <v>31</v>
      </c>
      <c r="C36" s="1" t="s">
        <v>26</v>
      </c>
      <c r="D36" s="1" t="s">
        <v>27</v>
      </c>
      <c r="E36" s="1" t="s">
        <v>28</v>
      </c>
    </row>
    <row r="37" spans="1:12" x14ac:dyDescent="0.15">
      <c r="A37">
        <v>36</v>
      </c>
      <c r="B37" s="1" t="s">
        <v>24</v>
      </c>
      <c r="C37" s="1" t="s">
        <v>26</v>
      </c>
      <c r="D37" s="1" t="s">
        <v>47</v>
      </c>
      <c r="E37" s="1" t="s">
        <v>38</v>
      </c>
      <c r="F37" s="1" t="s">
        <v>219</v>
      </c>
      <c r="G37" s="1" t="s">
        <v>349</v>
      </c>
      <c r="H37" s="1" t="s">
        <v>127</v>
      </c>
      <c r="I37" s="1" t="s">
        <v>102</v>
      </c>
      <c r="J37" s="1" t="s">
        <v>166</v>
      </c>
      <c r="K37" s="1" t="s">
        <v>275</v>
      </c>
      <c r="L37" s="1" t="s">
        <v>350</v>
      </c>
    </row>
    <row r="38" spans="1:12" hidden="1" x14ac:dyDescent="0.15">
      <c r="A38">
        <v>37</v>
      </c>
      <c r="B38" s="1" t="s">
        <v>24</v>
      </c>
      <c r="C38" s="1" t="s">
        <v>37</v>
      </c>
      <c r="D38" s="1" t="s">
        <v>27</v>
      </c>
      <c r="E38" s="1" t="s">
        <v>28</v>
      </c>
    </row>
    <row r="39" spans="1:12" x14ac:dyDescent="0.15">
      <c r="A39">
        <v>38</v>
      </c>
      <c r="B39" s="1" t="s">
        <v>24</v>
      </c>
      <c r="C39" s="1" t="s">
        <v>26</v>
      </c>
      <c r="D39" s="1" t="s">
        <v>27</v>
      </c>
      <c r="E39" s="1" t="s">
        <v>38</v>
      </c>
      <c r="F39" s="1" t="s">
        <v>127</v>
      </c>
      <c r="G39" s="1" t="s">
        <v>166</v>
      </c>
    </row>
    <row r="40" spans="1:12" hidden="1" x14ac:dyDescent="0.15">
      <c r="A40">
        <v>39</v>
      </c>
      <c r="B40" s="1" t="s">
        <v>24</v>
      </c>
      <c r="C40" s="1" t="s">
        <v>37</v>
      </c>
      <c r="D40" s="1" t="s">
        <v>27</v>
      </c>
      <c r="E40" s="1" t="s">
        <v>28</v>
      </c>
    </row>
    <row r="41" spans="1:12" hidden="1" x14ac:dyDescent="0.15">
      <c r="A41">
        <v>40</v>
      </c>
      <c r="B41" s="1" t="s">
        <v>24</v>
      </c>
      <c r="C41" s="1" t="s">
        <v>26</v>
      </c>
      <c r="D41" s="1" t="s">
        <v>157</v>
      </c>
      <c r="E41" s="1" t="s">
        <v>28</v>
      </c>
    </row>
    <row r="42" spans="1:12" x14ac:dyDescent="0.15">
      <c r="A42">
        <v>41</v>
      </c>
      <c r="B42" s="1" t="s">
        <v>24</v>
      </c>
      <c r="C42" s="1" t="s">
        <v>26</v>
      </c>
      <c r="D42" s="1" t="s">
        <v>160</v>
      </c>
      <c r="E42" s="1" t="s">
        <v>38</v>
      </c>
      <c r="F42" s="1" t="s">
        <v>219</v>
      </c>
      <c r="G42" s="1" t="s">
        <v>127</v>
      </c>
      <c r="H42" s="1" t="s">
        <v>102</v>
      </c>
    </row>
    <row r="43" spans="1:12" x14ac:dyDescent="0.15">
      <c r="A43">
        <v>42</v>
      </c>
      <c r="B43" s="1" t="s">
        <v>24</v>
      </c>
      <c r="C43" s="1" t="s">
        <v>26</v>
      </c>
      <c r="D43" s="1" t="s">
        <v>27</v>
      </c>
      <c r="E43" s="1" t="s">
        <v>38</v>
      </c>
      <c r="F43" s="1" t="s">
        <v>127</v>
      </c>
      <c r="G43" s="1" t="s">
        <v>102</v>
      </c>
      <c r="H43" s="1" t="s">
        <v>350</v>
      </c>
    </row>
    <row r="44" spans="1:12" x14ac:dyDescent="0.15">
      <c r="A44">
        <v>43</v>
      </c>
      <c r="B44" s="1" t="s">
        <v>31</v>
      </c>
      <c r="C44" s="1" t="s">
        <v>37</v>
      </c>
      <c r="D44" s="1" t="s">
        <v>57</v>
      </c>
      <c r="E44" s="1" t="s">
        <v>38</v>
      </c>
      <c r="F44" s="1" t="s">
        <v>166</v>
      </c>
    </row>
    <row r="45" spans="1:12" hidden="1" x14ac:dyDescent="0.15">
      <c r="A45">
        <v>44</v>
      </c>
      <c r="B45" s="1" t="s">
        <v>24</v>
      </c>
      <c r="C45" s="1" t="s">
        <v>26</v>
      </c>
      <c r="D45" s="1" t="s">
        <v>27</v>
      </c>
      <c r="E45" s="1" t="s">
        <v>28</v>
      </c>
    </row>
    <row r="46" spans="1:12" x14ac:dyDescent="0.15">
      <c r="A46">
        <v>45</v>
      </c>
      <c r="B46" s="1" t="s">
        <v>31</v>
      </c>
      <c r="C46" s="1" t="s">
        <v>108</v>
      </c>
      <c r="D46" s="1" t="s">
        <v>57</v>
      </c>
      <c r="E46" s="1" t="s">
        <v>38</v>
      </c>
      <c r="F46" s="1" t="s">
        <v>127</v>
      </c>
    </row>
    <row r="47" spans="1:12" x14ac:dyDescent="0.15">
      <c r="A47">
        <v>46</v>
      </c>
      <c r="B47" s="1" t="s">
        <v>31</v>
      </c>
      <c r="C47" s="1" t="s">
        <v>26</v>
      </c>
      <c r="D47" s="1" t="s">
        <v>47</v>
      </c>
      <c r="E47" s="1" t="s">
        <v>38</v>
      </c>
      <c r="F47" s="1" t="s">
        <v>219</v>
      </c>
      <c r="G47" s="1" t="s">
        <v>349</v>
      </c>
      <c r="H47" s="1" t="s">
        <v>127</v>
      </c>
      <c r="I47" s="1" t="s">
        <v>102</v>
      </c>
      <c r="J47" s="1" t="s">
        <v>166</v>
      </c>
      <c r="K47" s="1" t="s">
        <v>275</v>
      </c>
      <c r="L47" s="1" t="s">
        <v>350</v>
      </c>
    </row>
    <row r="48" spans="1:12" x14ac:dyDescent="0.15">
      <c r="A48">
        <v>47</v>
      </c>
      <c r="B48" s="1" t="s">
        <v>31</v>
      </c>
      <c r="C48" s="1" t="s">
        <v>26</v>
      </c>
      <c r="D48" s="1" t="s">
        <v>47</v>
      </c>
      <c r="E48" s="1" t="s">
        <v>38</v>
      </c>
      <c r="F48" s="1" t="s">
        <v>219</v>
      </c>
      <c r="G48" s="1" t="s">
        <v>127</v>
      </c>
      <c r="H48" s="1" t="s">
        <v>275</v>
      </c>
    </row>
    <row r="49" spans="1:12" x14ac:dyDescent="0.15">
      <c r="A49">
        <v>48</v>
      </c>
      <c r="B49" s="1" t="s">
        <v>31</v>
      </c>
      <c r="C49" s="1" t="s">
        <v>108</v>
      </c>
      <c r="D49" s="1" t="s">
        <v>47</v>
      </c>
      <c r="E49" s="1" t="s">
        <v>38</v>
      </c>
      <c r="F49" s="1" t="s">
        <v>219</v>
      </c>
      <c r="G49" s="1" t="s">
        <v>127</v>
      </c>
      <c r="H49" s="1" t="s">
        <v>102</v>
      </c>
    </row>
    <row r="50" spans="1:12" x14ac:dyDescent="0.15">
      <c r="A50">
        <v>49</v>
      </c>
      <c r="B50" s="1" t="s">
        <v>24</v>
      </c>
      <c r="C50" s="1" t="s">
        <v>37</v>
      </c>
      <c r="D50" s="1" t="s">
        <v>47</v>
      </c>
      <c r="E50" s="1" t="s">
        <v>38</v>
      </c>
      <c r="F50" s="1" t="s">
        <v>127</v>
      </c>
      <c r="G50" s="1" t="s">
        <v>102</v>
      </c>
      <c r="H50" s="1" t="s">
        <v>166</v>
      </c>
      <c r="I50" s="1" t="s">
        <v>275</v>
      </c>
    </row>
    <row r="51" spans="1:12" hidden="1" x14ac:dyDescent="0.15">
      <c r="A51">
        <v>50</v>
      </c>
      <c r="B51" s="1" t="s">
        <v>24</v>
      </c>
      <c r="C51" s="1" t="s">
        <v>37</v>
      </c>
      <c r="D51" s="1" t="s">
        <v>27</v>
      </c>
      <c r="E51" s="1" t="s">
        <v>28</v>
      </c>
    </row>
    <row r="52" spans="1:12" hidden="1" x14ac:dyDescent="0.15">
      <c r="A52">
        <v>51</v>
      </c>
      <c r="B52" s="1" t="s">
        <v>24</v>
      </c>
      <c r="C52" s="1" t="s">
        <v>33</v>
      </c>
      <c r="D52" s="1" t="s">
        <v>27</v>
      </c>
      <c r="E52" s="1" t="s">
        <v>28</v>
      </c>
    </row>
    <row r="53" spans="1:12" hidden="1" x14ac:dyDescent="0.15">
      <c r="A53">
        <v>52</v>
      </c>
      <c r="B53" s="1" t="s">
        <v>24</v>
      </c>
      <c r="C53" s="1" t="s">
        <v>37</v>
      </c>
      <c r="D53" s="1" t="s">
        <v>27</v>
      </c>
      <c r="E53" s="1" t="s">
        <v>28</v>
      </c>
    </row>
    <row r="54" spans="1:12" x14ac:dyDescent="0.15">
      <c r="A54">
        <v>53</v>
      </c>
      <c r="B54" s="1" t="s">
        <v>24</v>
      </c>
      <c r="C54" s="1" t="s">
        <v>26</v>
      </c>
      <c r="D54" s="1" t="s">
        <v>190</v>
      </c>
      <c r="E54" s="1" t="s">
        <v>38</v>
      </c>
      <c r="F54" s="1" t="s">
        <v>127</v>
      </c>
    </row>
    <row r="55" spans="1:12" x14ac:dyDescent="0.15">
      <c r="A55">
        <v>54</v>
      </c>
      <c r="B55" s="1" t="s">
        <v>24</v>
      </c>
      <c r="C55" s="1" t="s">
        <v>26</v>
      </c>
      <c r="D55" s="1" t="s">
        <v>195</v>
      </c>
      <c r="E55" s="1" t="s">
        <v>38</v>
      </c>
      <c r="F55" s="1" t="s">
        <v>127</v>
      </c>
    </row>
    <row r="56" spans="1:12" x14ac:dyDescent="0.15">
      <c r="A56">
        <v>55</v>
      </c>
      <c r="B56" s="1" t="s">
        <v>24</v>
      </c>
      <c r="C56" s="1" t="s">
        <v>108</v>
      </c>
      <c r="D56" s="1" t="s">
        <v>57</v>
      </c>
      <c r="E56" s="1" t="s">
        <v>38</v>
      </c>
      <c r="F56" s="1" t="s">
        <v>219</v>
      </c>
      <c r="G56" s="1" t="s">
        <v>349</v>
      </c>
      <c r="H56" s="1" t="s">
        <v>127</v>
      </c>
      <c r="I56" s="1" t="s">
        <v>102</v>
      </c>
      <c r="J56" s="1" t="s">
        <v>166</v>
      </c>
      <c r="K56" s="1" t="s">
        <v>275</v>
      </c>
      <c r="L56" s="1" t="s">
        <v>350</v>
      </c>
    </row>
    <row r="57" spans="1:12" x14ac:dyDescent="0.15">
      <c r="A57">
        <v>56</v>
      </c>
      <c r="B57" s="1" t="s">
        <v>24</v>
      </c>
      <c r="C57" s="1" t="s">
        <v>108</v>
      </c>
      <c r="D57" s="1" t="s">
        <v>160</v>
      </c>
      <c r="E57" s="1" t="s">
        <v>38</v>
      </c>
      <c r="F57" s="1" t="s">
        <v>127</v>
      </c>
      <c r="G57" s="1" t="s">
        <v>275</v>
      </c>
      <c r="H57" s="1" t="s">
        <v>350</v>
      </c>
    </row>
    <row r="58" spans="1:12" hidden="1" x14ac:dyDescent="0.15">
      <c r="A58">
        <v>57</v>
      </c>
      <c r="B58" s="1" t="s">
        <v>31</v>
      </c>
      <c r="C58" s="1" t="s">
        <v>26</v>
      </c>
      <c r="D58" s="1" t="s">
        <v>83</v>
      </c>
      <c r="E58" s="1" t="s">
        <v>28</v>
      </c>
    </row>
    <row r="59" spans="1:12" x14ac:dyDescent="0.15">
      <c r="A59">
        <v>58</v>
      </c>
      <c r="B59" s="1" t="s">
        <v>24</v>
      </c>
      <c r="C59" s="1" t="s">
        <v>37</v>
      </c>
      <c r="D59" s="1" t="s">
        <v>57</v>
      </c>
      <c r="E59" s="1" t="s">
        <v>38</v>
      </c>
      <c r="F59" s="1" t="s">
        <v>166</v>
      </c>
    </row>
    <row r="60" spans="1:12" x14ac:dyDescent="0.15">
      <c r="A60">
        <v>59</v>
      </c>
      <c r="B60" s="1" t="s">
        <v>24</v>
      </c>
      <c r="C60" s="1" t="s">
        <v>26</v>
      </c>
      <c r="D60" s="1" t="s">
        <v>137</v>
      </c>
      <c r="E60" s="1" t="s">
        <v>38</v>
      </c>
      <c r="F60" s="1" t="s">
        <v>127</v>
      </c>
      <c r="G60" s="1" t="s">
        <v>102</v>
      </c>
      <c r="H60" s="1" t="s">
        <v>166</v>
      </c>
      <c r="I60" s="1" t="s">
        <v>275</v>
      </c>
      <c r="J60" s="1" t="s">
        <v>350</v>
      </c>
    </row>
    <row r="61" spans="1:12" x14ac:dyDescent="0.15">
      <c r="A61">
        <v>60</v>
      </c>
      <c r="B61" s="1" t="s">
        <v>24</v>
      </c>
      <c r="C61" s="1" t="s">
        <v>108</v>
      </c>
      <c r="D61" s="1" t="s">
        <v>57</v>
      </c>
      <c r="E61" s="1" t="s">
        <v>38</v>
      </c>
      <c r="F61" s="1" t="s">
        <v>127</v>
      </c>
    </row>
    <row r="62" spans="1:12" x14ac:dyDescent="0.15">
      <c r="A62">
        <v>61</v>
      </c>
      <c r="B62" s="1" t="s">
        <v>24</v>
      </c>
      <c r="C62" s="1" t="s">
        <v>26</v>
      </c>
      <c r="D62" s="1" t="s">
        <v>137</v>
      </c>
      <c r="E62" s="1" t="s">
        <v>38</v>
      </c>
      <c r="F62" s="1" t="s">
        <v>127</v>
      </c>
    </row>
    <row r="63" spans="1:12" x14ac:dyDescent="0.15">
      <c r="A63">
        <v>62</v>
      </c>
      <c r="B63" s="1" t="s">
        <v>31</v>
      </c>
      <c r="C63" s="1" t="s">
        <v>26</v>
      </c>
      <c r="D63" s="1" t="s">
        <v>57</v>
      </c>
      <c r="E63" s="1" t="s">
        <v>38</v>
      </c>
      <c r="F63" s="1" t="s">
        <v>219</v>
      </c>
      <c r="G63" s="1" t="s">
        <v>127</v>
      </c>
      <c r="H63" s="1" t="s">
        <v>102</v>
      </c>
      <c r="I63" t="s">
        <v>166</v>
      </c>
      <c r="J63" s="1" t="s">
        <v>275</v>
      </c>
    </row>
    <row r="64" spans="1:12" x14ac:dyDescent="0.15">
      <c r="A64">
        <v>63</v>
      </c>
      <c r="B64" s="1" t="s">
        <v>31</v>
      </c>
      <c r="C64" s="1" t="s">
        <v>26</v>
      </c>
      <c r="D64" s="1" t="s">
        <v>47</v>
      </c>
      <c r="E64" s="1" t="s">
        <v>38</v>
      </c>
      <c r="F64" s="1" t="s">
        <v>219</v>
      </c>
    </row>
    <row r="65" spans="1:9" hidden="1" x14ac:dyDescent="0.15">
      <c r="A65">
        <v>64</v>
      </c>
      <c r="B65" s="1" t="s">
        <v>31</v>
      </c>
      <c r="C65" s="1" t="s">
        <v>37</v>
      </c>
      <c r="D65" s="1" t="s">
        <v>27</v>
      </c>
      <c r="E65" s="1" t="s">
        <v>28</v>
      </c>
    </row>
    <row r="66" spans="1:9" hidden="1" x14ac:dyDescent="0.15">
      <c r="A66">
        <v>65</v>
      </c>
      <c r="B66" s="1" t="s">
        <v>31</v>
      </c>
      <c r="C66" s="1" t="s">
        <v>33</v>
      </c>
      <c r="D66" s="1" t="s">
        <v>223</v>
      </c>
      <c r="E66" s="1" t="s">
        <v>28</v>
      </c>
    </row>
    <row r="67" spans="1:9" x14ac:dyDescent="0.15">
      <c r="A67">
        <v>66</v>
      </c>
      <c r="B67" s="1" t="s">
        <v>24</v>
      </c>
      <c r="C67" s="1" t="s">
        <v>108</v>
      </c>
      <c r="D67" s="1" t="s">
        <v>57</v>
      </c>
      <c r="E67" s="1" t="s">
        <v>38</v>
      </c>
      <c r="F67" s="1" t="s">
        <v>127</v>
      </c>
      <c r="G67" s="1" t="s">
        <v>102</v>
      </c>
      <c r="H67" s="1" t="s">
        <v>166</v>
      </c>
    </row>
    <row r="68" spans="1:9" x14ac:dyDescent="0.15">
      <c r="A68">
        <v>67</v>
      </c>
      <c r="B68" s="1" t="s">
        <v>24</v>
      </c>
      <c r="C68" s="1" t="s">
        <v>37</v>
      </c>
      <c r="D68" s="1" t="s">
        <v>83</v>
      </c>
      <c r="E68" s="1" t="s">
        <v>38</v>
      </c>
      <c r="F68" s="1" t="s">
        <v>102</v>
      </c>
      <c r="G68" s="1" t="s">
        <v>166</v>
      </c>
      <c r="H68" s="1" t="s">
        <v>275</v>
      </c>
    </row>
    <row r="69" spans="1:9" x14ac:dyDescent="0.15">
      <c r="A69">
        <v>68</v>
      </c>
      <c r="B69" s="1" t="s">
        <v>31</v>
      </c>
      <c r="C69" s="1" t="s">
        <v>26</v>
      </c>
      <c r="D69" s="1" t="s">
        <v>57</v>
      </c>
      <c r="E69" s="1" t="s">
        <v>38</v>
      </c>
      <c r="F69" s="1" t="s">
        <v>127</v>
      </c>
      <c r="G69" s="1" t="s">
        <v>102</v>
      </c>
      <c r="H69" s="1" t="s">
        <v>166</v>
      </c>
      <c r="I69" s="1" t="s">
        <v>275</v>
      </c>
    </row>
    <row r="70" spans="1:9" hidden="1" x14ac:dyDescent="0.15">
      <c r="A70">
        <v>69</v>
      </c>
      <c r="B70" s="1" t="s">
        <v>31</v>
      </c>
      <c r="C70" s="1" t="s">
        <v>108</v>
      </c>
      <c r="D70" s="1" t="s">
        <v>27</v>
      </c>
      <c r="E70" s="1" t="s">
        <v>28</v>
      </c>
    </row>
    <row r="71" spans="1:9" x14ac:dyDescent="0.15">
      <c r="A71">
        <v>70</v>
      </c>
      <c r="B71" s="1" t="s">
        <v>24</v>
      </c>
      <c r="C71" s="1" t="s">
        <v>26</v>
      </c>
      <c r="D71" s="1" t="s">
        <v>137</v>
      </c>
      <c r="E71" s="1" t="s">
        <v>38</v>
      </c>
      <c r="F71" s="1" t="s">
        <v>166</v>
      </c>
    </row>
    <row r="72" spans="1:9" hidden="1" x14ac:dyDescent="0.15">
      <c r="A72">
        <v>71</v>
      </c>
      <c r="B72" s="1" t="s">
        <v>24</v>
      </c>
      <c r="C72" s="1" t="s">
        <v>26</v>
      </c>
      <c r="D72" s="1" t="s">
        <v>83</v>
      </c>
      <c r="E72" s="1" t="s">
        <v>28</v>
      </c>
    </row>
    <row r="73" spans="1:9" hidden="1" x14ac:dyDescent="0.15">
      <c r="A73">
        <v>72</v>
      </c>
      <c r="B73" s="1" t="s">
        <v>24</v>
      </c>
      <c r="C73" s="1" t="s">
        <v>37</v>
      </c>
      <c r="D73" s="1" t="s">
        <v>27</v>
      </c>
      <c r="E73" s="1" t="s">
        <v>28</v>
      </c>
    </row>
    <row r="74" spans="1:9" x14ac:dyDescent="0.15">
      <c r="A74">
        <v>73</v>
      </c>
      <c r="B74" s="1" t="s">
        <v>24</v>
      </c>
      <c r="C74" s="1" t="s">
        <v>108</v>
      </c>
      <c r="D74" s="1" t="s">
        <v>57</v>
      </c>
      <c r="E74" s="1" t="s">
        <v>38</v>
      </c>
      <c r="F74" s="1" t="s">
        <v>219</v>
      </c>
      <c r="G74" s="1" t="s">
        <v>127</v>
      </c>
      <c r="H74" s="1" t="s">
        <v>102</v>
      </c>
    </row>
    <row r="75" spans="1:9" x14ac:dyDescent="0.15">
      <c r="A75">
        <v>74</v>
      </c>
      <c r="B75" s="1" t="s">
        <v>24</v>
      </c>
      <c r="C75" s="1" t="s">
        <v>33</v>
      </c>
      <c r="D75" s="1" t="s">
        <v>137</v>
      </c>
      <c r="E75" s="1" t="s">
        <v>38</v>
      </c>
      <c r="F75" s="1" t="s">
        <v>219</v>
      </c>
      <c r="G75" s="1" t="s">
        <v>127</v>
      </c>
    </row>
    <row r="76" spans="1:9" x14ac:dyDescent="0.15">
      <c r="A76">
        <v>75</v>
      </c>
      <c r="B76" s="1" t="s">
        <v>24</v>
      </c>
      <c r="C76" s="1" t="s">
        <v>26</v>
      </c>
      <c r="D76" s="1" t="s">
        <v>137</v>
      </c>
      <c r="E76" s="1" t="s">
        <v>38</v>
      </c>
      <c r="F76" s="1" t="s">
        <v>127</v>
      </c>
      <c r="G76" s="1" t="s">
        <v>102</v>
      </c>
      <c r="H76" s="1" t="s">
        <v>275</v>
      </c>
      <c r="I76" s="1" t="s">
        <v>428</v>
      </c>
    </row>
    <row r="77" spans="1:9" x14ac:dyDescent="0.15">
      <c r="A77">
        <v>76</v>
      </c>
      <c r="B77" s="1" t="s">
        <v>24</v>
      </c>
      <c r="C77" s="1" t="s">
        <v>108</v>
      </c>
      <c r="D77" s="1" t="s">
        <v>160</v>
      </c>
      <c r="E77" s="1" t="s">
        <v>38</v>
      </c>
      <c r="F77" s="1" t="s">
        <v>127</v>
      </c>
    </row>
    <row r="78" spans="1:9" hidden="1" x14ac:dyDescent="0.15">
      <c r="A78">
        <v>77</v>
      </c>
      <c r="B78" s="1" t="s">
        <v>31</v>
      </c>
      <c r="C78" s="1" t="s">
        <v>37</v>
      </c>
      <c r="D78" s="1" t="s">
        <v>27</v>
      </c>
      <c r="E78" s="1" t="s">
        <v>28</v>
      </c>
    </row>
    <row r="79" spans="1:9" x14ac:dyDescent="0.15">
      <c r="A79">
        <v>78</v>
      </c>
      <c r="B79" s="1" t="s">
        <v>31</v>
      </c>
      <c r="C79" s="1" t="s">
        <v>33</v>
      </c>
      <c r="D79" s="1" t="s">
        <v>137</v>
      </c>
      <c r="E79" s="1" t="s">
        <v>38</v>
      </c>
      <c r="F79" s="1" t="s">
        <v>102</v>
      </c>
      <c r="G79" s="1" t="s">
        <v>166</v>
      </c>
      <c r="H79" s="1" t="s">
        <v>275</v>
      </c>
    </row>
    <row r="80" spans="1:9" x14ac:dyDescent="0.15">
      <c r="A80">
        <v>79</v>
      </c>
      <c r="B80" s="1" t="s">
        <v>24</v>
      </c>
      <c r="C80" s="1" t="s">
        <v>108</v>
      </c>
      <c r="D80" s="1" t="s">
        <v>195</v>
      </c>
      <c r="E80" s="1" t="s">
        <v>38</v>
      </c>
      <c r="F80" s="1" t="s">
        <v>127</v>
      </c>
    </row>
    <row r="81" spans="1:10" hidden="1" x14ac:dyDescent="0.15">
      <c r="A81">
        <v>80</v>
      </c>
      <c r="B81" s="1" t="s">
        <v>31</v>
      </c>
      <c r="C81" s="1" t="s">
        <v>33</v>
      </c>
      <c r="D81" s="1" t="s">
        <v>27</v>
      </c>
      <c r="E81" s="1" t="s">
        <v>28</v>
      </c>
    </row>
    <row r="82" spans="1:10" x14ac:dyDescent="0.15">
      <c r="A82">
        <v>81</v>
      </c>
      <c r="B82" s="1" t="s">
        <v>31</v>
      </c>
      <c r="C82" s="1" t="s">
        <v>108</v>
      </c>
      <c r="D82" s="1" t="s">
        <v>47</v>
      </c>
      <c r="E82" s="1" t="s">
        <v>38</v>
      </c>
      <c r="F82" s="1" t="s">
        <v>219</v>
      </c>
      <c r="G82" s="1" t="s">
        <v>127</v>
      </c>
      <c r="H82" s="1" t="s">
        <v>102</v>
      </c>
      <c r="I82" s="1" t="s">
        <v>275</v>
      </c>
      <c r="J82" s="1" t="s">
        <v>350</v>
      </c>
    </row>
    <row r="83" spans="1:10" hidden="1" x14ac:dyDescent="0.15">
      <c r="A83">
        <v>82</v>
      </c>
      <c r="B83" s="1" t="s">
        <v>24</v>
      </c>
      <c r="C83" s="1" t="s">
        <v>33</v>
      </c>
      <c r="D83" s="1" t="s">
        <v>27</v>
      </c>
      <c r="E83" s="1" t="s">
        <v>28</v>
      </c>
    </row>
    <row r="84" spans="1:10" x14ac:dyDescent="0.15">
      <c r="A84">
        <v>83</v>
      </c>
      <c r="B84" s="1" t="s">
        <v>24</v>
      </c>
      <c r="C84" s="1" t="s">
        <v>26</v>
      </c>
      <c r="D84" s="1" t="s">
        <v>27</v>
      </c>
      <c r="E84" s="1" t="s">
        <v>38</v>
      </c>
      <c r="F84" s="1" t="s">
        <v>254</v>
      </c>
    </row>
    <row r="85" spans="1:10" x14ac:dyDescent="0.15">
      <c r="A85">
        <v>84</v>
      </c>
      <c r="B85" s="1" t="s">
        <v>24</v>
      </c>
      <c r="C85" s="1" t="s">
        <v>108</v>
      </c>
      <c r="D85" s="1" t="s">
        <v>137</v>
      </c>
      <c r="E85" s="1" t="s">
        <v>38</v>
      </c>
      <c r="F85" s="1" t="s">
        <v>127</v>
      </c>
    </row>
    <row r="86" spans="1:10" x14ac:dyDescent="0.15">
      <c r="A86">
        <v>85</v>
      </c>
      <c r="B86" s="1" t="s">
        <v>258</v>
      </c>
      <c r="C86" s="1" t="s">
        <v>26</v>
      </c>
      <c r="D86" s="1" t="s">
        <v>57</v>
      </c>
      <c r="E86" s="1" t="s">
        <v>38</v>
      </c>
      <c r="F86" s="1" t="s">
        <v>219</v>
      </c>
      <c r="G86" s="1" t="s">
        <v>127</v>
      </c>
      <c r="H86" s="1" t="s">
        <v>102</v>
      </c>
      <c r="I86" s="1" t="s">
        <v>166</v>
      </c>
      <c r="J86" t="s">
        <v>275</v>
      </c>
    </row>
    <row r="87" spans="1:10" hidden="1" x14ac:dyDescent="0.15">
      <c r="A87">
        <v>86</v>
      </c>
      <c r="B87" s="1" t="s">
        <v>24</v>
      </c>
      <c r="C87" s="1" t="s">
        <v>33</v>
      </c>
      <c r="D87" s="1" t="s">
        <v>261</v>
      </c>
      <c r="E87" s="1" t="s">
        <v>28</v>
      </c>
    </row>
    <row r="88" spans="1:10" x14ac:dyDescent="0.15">
      <c r="A88">
        <v>87</v>
      </c>
      <c r="B88" s="1" t="s">
        <v>31</v>
      </c>
      <c r="C88" s="1" t="s">
        <v>26</v>
      </c>
      <c r="D88" s="1" t="s">
        <v>27</v>
      </c>
      <c r="E88" s="1" t="s">
        <v>38</v>
      </c>
      <c r="F88" s="1" t="s">
        <v>127</v>
      </c>
      <c r="G88" s="1" t="s">
        <v>275</v>
      </c>
    </row>
    <row r="89" spans="1:10" x14ac:dyDescent="0.15">
      <c r="A89">
        <v>88</v>
      </c>
      <c r="B89" s="1" t="s">
        <v>24</v>
      </c>
      <c r="C89" s="1" t="s">
        <v>26</v>
      </c>
      <c r="D89" s="1" t="s">
        <v>27</v>
      </c>
      <c r="E89" s="1" t="s">
        <v>38</v>
      </c>
      <c r="F89" s="1" t="s">
        <v>127</v>
      </c>
    </row>
    <row r="90" spans="1:10" hidden="1" x14ac:dyDescent="0.15">
      <c r="A90">
        <v>89</v>
      </c>
      <c r="B90" s="1" t="s">
        <v>31</v>
      </c>
      <c r="C90" s="1" t="s">
        <v>37</v>
      </c>
      <c r="D90" s="1" t="s">
        <v>27</v>
      </c>
      <c r="E90" s="1" t="s">
        <v>28</v>
      </c>
    </row>
    <row r="91" spans="1:10" x14ac:dyDescent="0.15">
      <c r="A91">
        <v>90</v>
      </c>
      <c r="B91" s="1" t="s">
        <v>24</v>
      </c>
      <c r="C91" s="1" t="s">
        <v>26</v>
      </c>
      <c r="D91" s="1" t="s">
        <v>57</v>
      </c>
      <c r="E91" s="1" t="s">
        <v>38</v>
      </c>
      <c r="F91" s="1" t="s">
        <v>219</v>
      </c>
      <c r="G91" s="1" t="s">
        <v>127</v>
      </c>
      <c r="H91" s="1" t="s">
        <v>275</v>
      </c>
    </row>
    <row r="92" spans="1:10" hidden="1" x14ac:dyDescent="0.15">
      <c r="A92">
        <v>91</v>
      </c>
      <c r="B92" s="1" t="s">
        <v>31</v>
      </c>
      <c r="C92" s="1" t="s">
        <v>26</v>
      </c>
      <c r="D92" s="1" t="s">
        <v>27</v>
      </c>
      <c r="E92" s="1" t="s">
        <v>28</v>
      </c>
    </row>
    <row r="93" spans="1:10" x14ac:dyDescent="0.15">
      <c r="A93">
        <v>92</v>
      </c>
      <c r="B93" s="1" t="s">
        <v>24</v>
      </c>
      <c r="C93" s="1" t="s">
        <v>37</v>
      </c>
      <c r="D93" s="1" t="s">
        <v>27</v>
      </c>
      <c r="E93" s="1" t="s">
        <v>38</v>
      </c>
      <c r="F93" s="1" t="s">
        <v>275</v>
      </c>
    </row>
    <row r="94" spans="1:10" x14ac:dyDescent="0.15">
      <c r="A94">
        <v>93</v>
      </c>
      <c r="B94" s="1" t="s">
        <v>24</v>
      </c>
      <c r="C94" s="1" t="s">
        <v>26</v>
      </c>
      <c r="D94" s="1" t="s">
        <v>137</v>
      </c>
      <c r="E94" s="1" t="s">
        <v>38</v>
      </c>
      <c r="F94" s="1" t="s">
        <v>276</v>
      </c>
    </row>
    <row r="95" spans="1:10" hidden="1" x14ac:dyDescent="0.15">
      <c r="A95">
        <v>94</v>
      </c>
      <c r="B95" s="1" t="s">
        <v>24</v>
      </c>
      <c r="C95" s="1" t="s">
        <v>33</v>
      </c>
      <c r="D95" s="1" t="s">
        <v>27</v>
      </c>
      <c r="E95" s="1" t="s">
        <v>28</v>
      </c>
    </row>
    <row r="96" spans="1:10" hidden="1" x14ac:dyDescent="0.15">
      <c r="A96">
        <v>95</v>
      </c>
      <c r="B96" s="1" t="s">
        <v>31</v>
      </c>
      <c r="C96" s="1" t="s">
        <v>37</v>
      </c>
      <c r="D96" s="1" t="s">
        <v>57</v>
      </c>
      <c r="E96" s="1" t="s">
        <v>28</v>
      </c>
    </row>
    <row r="97" spans="1:10" x14ac:dyDescent="0.15">
      <c r="A97">
        <v>96</v>
      </c>
      <c r="B97" s="1" t="s">
        <v>24</v>
      </c>
      <c r="C97" s="1" t="s">
        <v>37</v>
      </c>
      <c r="D97" s="1" t="s">
        <v>27</v>
      </c>
      <c r="E97" s="1" t="s">
        <v>38</v>
      </c>
      <c r="F97" s="1" t="s">
        <v>275</v>
      </c>
    </row>
    <row r="98" spans="1:10" hidden="1" x14ac:dyDescent="0.15">
      <c r="A98">
        <v>97</v>
      </c>
      <c r="B98" s="1" t="s">
        <v>24</v>
      </c>
      <c r="C98" s="1" t="s">
        <v>37</v>
      </c>
      <c r="D98" s="1" t="s">
        <v>27</v>
      </c>
      <c r="E98" s="1" t="s">
        <v>28</v>
      </c>
    </row>
    <row r="99" spans="1:10" x14ac:dyDescent="0.15">
      <c r="A99">
        <v>98</v>
      </c>
      <c r="B99" s="1" t="s">
        <v>31</v>
      </c>
      <c r="C99" s="1" t="s">
        <v>33</v>
      </c>
      <c r="D99" s="1" t="s">
        <v>195</v>
      </c>
      <c r="E99" s="1" t="s">
        <v>38</v>
      </c>
      <c r="F99" s="1" t="s">
        <v>219</v>
      </c>
      <c r="G99" s="1" t="s">
        <v>127</v>
      </c>
      <c r="H99" s="1" t="s">
        <v>166</v>
      </c>
      <c r="I99" s="1" t="s">
        <v>275</v>
      </c>
    </row>
    <row r="100" spans="1:10" x14ac:dyDescent="0.15">
      <c r="A100">
        <v>99</v>
      </c>
      <c r="B100" s="1" t="s">
        <v>24</v>
      </c>
      <c r="C100" s="1" t="s">
        <v>108</v>
      </c>
      <c r="D100" s="1" t="s">
        <v>195</v>
      </c>
      <c r="E100" s="1" t="s">
        <v>38</v>
      </c>
      <c r="F100" s="1" t="s">
        <v>127</v>
      </c>
    </row>
    <row r="101" spans="1:10" hidden="1" x14ac:dyDescent="0.15">
      <c r="A101">
        <v>100</v>
      </c>
      <c r="B101" s="1" t="s">
        <v>24</v>
      </c>
      <c r="C101" s="1" t="s">
        <v>37</v>
      </c>
      <c r="D101" s="1" t="s">
        <v>27</v>
      </c>
      <c r="E101" s="1" t="s">
        <v>28</v>
      </c>
    </row>
    <row r="102" spans="1:10" hidden="1" x14ac:dyDescent="0.15">
      <c r="A102">
        <v>101</v>
      </c>
      <c r="B102" s="1" t="s">
        <v>31</v>
      </c>
      <c r="C102" s="1" t="s">
        <v>37</v>
      </c>
      <c r="D102" s="1" t="s">
        <v>27</v>
      </c>
      <c r="E102" s="1" t="s">
        <v>28</v>
      </c>
    </row>
    <row r="103" spans="1:10" x14ac:dyDescent="0.15">
      <c r="A103">
        <v>102</v>
      </c>
      <c r="B103" s="1" t="s">
        <v>24</v>
      </c>
      <c r="C103" s="1" t="s">
        <v>26</v>
      </c>
      <c r="D103" s="1" t="s">
        <v>27</v>
      </c>
      <c r="E103" s="1" t="s">
        <v>38</v>
      </c>
      <c r="F103" s="1" t="s">
        <v>102</v>
      </c>
      <c r="G103" s="1" t="s">
        <v>166</v>
      </c>
      <c r="H103" s="1" t="s">
        <v>275</v>
      </c>
    </row>
    <row r="104" spans="1:10" x14ac:dyDescent="0.15">
      <c r="A104">
        <v>103</v>
      </c>
      <c r="B104" s="1" t="s">
        <v>31</v>
      </c>
      <c r="C104" s="1" t="s">
        <v>26</v>
      </c>
      <c r="D104" s="1" t="s">
        <v>27</v>
      </c>
      <c r="E104" s="1" t="s">
        <v>38</v>
      </c>
      <c r="F104" s="1" t="s">
        <v>219</v>
      </c>
      <c r="G104" s="1" t="s">
        <v>127</v>
      </c>
      <c r="H104" s="1" t="s">
        <v>102</v>
      </c>
      <c r="I104" t="s">
        <v>275</v>
      </c>
      <c r="J104" s="1" t="s">
        <v>350</v>
      </c>
    </row>
    <row r="105" spans="1:10" hidden="1" x14ac:dyDescent="0.15">
      <c r="A105">
        <v>104</v>
      </c>
      <c r="B105" s="1" t="s">
        <v>24</v>
      </c>
      <c r="C105" s="1" t="s">
        <v>37</v>
      </c>
      <c r="D105" s="1" t="s">
        <v>27</v>
      </c>
      <c r="E105" s="1" t="s">
        <v>28</v>
      </c>
    </row>
    <row r="106" spans="1:10" x14ac:dyDescent="0.15">
      <c r="A106">
        <v>105</v>
      </c>
      <c r="B106" s="1" t="s">
        <v>24</v>
      </c>
      <c r="C106" s="1" t="s">
        <v>37</v>
      </c>
      <c r="D106" s="1" t="s">
        <v>57</v>
      </c>
      <c r="E106" s="1" t="s">
        <v>38</v>
      </c>
      <c r="F106" s="1" t="s">
        <v>275</v>
      </c>
    </row>
    <row r="107" spans="1:10" x14ac:dyDescent="0.15">
      <c r="A107">
        <v>106</v>
      </c>
      <c r="B107" s="1" t="s">
        <v>31</v>
      </c>
      <c r="C107" s="1" t="s">
        <v>108</v>
      </c>
      <c r="D107" s="1" t="s">
        <v>27</v>
      </c>
      <c r="E107" s="1" t="s">
        <v>38</v>
      </c>
      <c r="F107" s="1" t="s">
        <v>127</v>
      </c>
      <c r="G107" s="1" t="s">
        <v>350</v>
      </c>
    </row>
    <row r="108" spans="1:10" x14ac:dyDescent="0.15">
      <c r="A108">
        <v>107</v>
      </c>
      <c r="B108" s="1" t="s">
        <v>31</v>
      </c>
      <c r="C108" s="1" t="s">
        <v>37</v>
      </c>
      <c r="D108" s="1" t="s">
        <v>57</v>
      </c>
      <c r="E108" s="1" t="s">
        <v>38</v>
      </c>
      <c r="F108" s="1" t="s">
        <v>102</v>
      </c>
      <c r="G108" s="1" t="s">
        <v>166</v>
      </c>
      <c r="H108" s="1" t="s">
        <v>275</v>
      </c>
    </row>
    <row r="109" spans="1:10" x14ac:dyDescent="0.15">
      <c r="A109">
        <v>108</v>
      </c>
      <c r="B109" s="1" t="s">
        <v>24</v>
      </c>
      <c r="C109" s="1" t="s">
        <v>108</v>
      </c>
      <c r="D109" s="1" t="s">
        <v>27</v>
      </c>
      <c r="E109" s="1" t="s">
        <v>38</v>
      </c>
      <c r="F109" s="1" t="s">
        <v>166</v>
      </c>
      <c r="G109" s="1" t="s">
        <v>275</v>
      </c>
    </row>
    <row r="110" spans="1:10" x14ac:dyDescent="0.15">
      <c r="A110">
        <v>109</v>
      </c>
      <c r="B110" s="1" t="s">
        <v>24</v>
      </c>
      <c r="C110" s="1" t="s">
        <v>108</v>
      </c>
      <c r="D110" s="1" t="s">
        <v>160</v>
      </c>
      <c r="E110" s="1" t="s">
        <v>38</v>
      </c>
      <c r="F110" s="1" t="s">
        <v>127</v>
      </c>
    </row>
    <row r="111" spans="1:10" x14ac:dyDescent="0.15">
      <c r="A111">
        <v>110</v>
      </c>
      <c r="B111" s="1" t="s">
        <v>24</v>
      </c>
      <c r="C111" s="1" t="s">
        <v>33</v>
      </c>
      <c r="D111" s="1" t="s">
        <v>195</v>
      </c>
      <c r="E111" s="1" t="s">
        <v>38</v>
      </c>
      <c r="F111" s="1" t="s">
        <v>219</v>
      </c>
      <c r="G111" s="1" t="s">
        <v>102</v>
      </c>
      <c r="H111" s="1" t="s">
        <v>166</v>
      </c>
      <c r="I111" s="1" t="s">
        <v>275</v>
      </c>
    </row>
    <row r="112" spans="1:10" x14ac:dyDescent="0.15">
      <c r="A112">
        <v>111</v>
      </c>
      <c r="B112" s="1" t="s">
        <v>31</v>
      </c>
      <c r="C112" s="1" t="s">
        <v>26</v>
      </c>
      <c r="D112" s="1" t="s">
        <v>57</v>
      </c>
      <c r="E112" s="1" t="s">
        <v>38</v>
      </c>
      <c r="F112" s="1" t="s">
        <v>275</v>
      </c>
    </row>
    <row r="113" spans="1:10" x14ac:dyDescent="0.15">
      <c r="A113">
        <v>112</v>
      </c>
      <c r="B113" s="1" t="s">
        <v>24</v>
      </c>
      <c r="C113" s="1" t="s">
        <v>26</v>
      </c>
      <c r="D113" s="1" t="s">
        <v>27</v>
      </c>
      <c r="E113" s="1" t="s">
        <v>38</v>
      </c>
      <c r="F113" s="1" t="s">
        <v>127</v>
      </c>
    </row>
    <row r="114" spans="1:10" x14ac:dyDescent="0.15">
      <c r="A114">
        <v>113</v>
      </c>
      <c r="B114" s="1" t="s">
        <v>24</v>
      </c>
      <c r="C114" s="1" t="s">
        <v>37</v>
      </c>
      <c r="D114" s="1" t="s">
        <v>27</v>
      </c>
      <c r="E114" s="1" t="s">
        <v>38</v>
      </c>
      <c r="F114" s="1" t="s">
        <v>166</v>
      </c>
    </row>
    <row r="115" spans="1:10" hidden="1" x14ac:dyDescent="0.15">
      <c r="A115">
        <v>114</v>
      </c>
      <c r="B115" s="1" t="s">
        <v>31</v>
      </c>
      <c r="C115" s="1" t="s">
        <v>37</v>
      </c>
      <c r="D115" s="1" t="s">
        <v>27</v>
      </c>
      <c r="E115" s="5" t="s">
        <v>28</v>
      </c>
      <c r="F115" s="8"/>
    </row>
    <row r="116" spans="1:10" hidden="1" x14ac:dyDescent="0.15">
      <c r="A116">
        <v>115</v>
      </c>
      <c r="B116" s="1" t="s">
        <v>24</v>
      </c>
      <c r="C116" s="1" t="s">
        <v>37</v>
      </c>
      <c r="D116" s="1" t="s">
        <v>27</v>
      </c>
      <c r="E116" s="5" t="s">
        <v>28</v>
      </c>
    </row>
    <row r="117" spans="1:10" x14ac:dyDescent="0.15">
      <c r="A117">
        <v>116</v>
      </c>
      <c r="B117" s="1" t="s">
        <v>24</v>
      </c>
      <c r="C117" s="1" t="s">
        <v>37</v>
      </c>
      <c r="D117" s="5" t="s">
        <v>195</v>
      </c>
      <c r="E117" s="1" t="s">
        <v>38</v>
      </c>
      <c r="F117" s="1" t="s">
        <v>102</v>
      </c>
      <c r="G117" s="1" t="s">
        <v>166</v>
      </c>
      <c r="H117" s="1" t="s">
        <v>275</v>
      </c>
    </row>
    <row r="118" spans="1:10" hidden="1" x14ac:dyDescent="0.15">
      <c r="A118">
        <v>117</v>
      </c>
      <c r="B118" s="1" t="s">
        <v>24</v>
      </c>
      <c r="C118" s="1" t="s">
        <v>37</v>
      </c>
      <c r="D118" s="1" t="s">
        <v>57</v>
      </c>
      <c r="E118" s="5" t="s">
        <v>28</v>
      </c>
    </row>
    <row r="119" spans="1:10" hidden="1" x14ac:dyDescent="0.15">
      <c r="A119">
        <v>118</v>
      </c>
      <c r="B119" s="1" t="s">
        <v>24</v>
      </c>
      <c r="C119" s="1" t="s">
        <v>37</v>
      </c>
      <c r="D119" s="1" t="s">
        <v>27</v>
      </c>
      <c r="E119" s="5" t="s">
        <v>28</v>
      </c>
    </row>
    <row r="120" spans="1:10" x14ac:dyDescent="0.15">
      <c r="A120">
        <v>119</v>
      </c>
      <c r="B120" s="1" t="s">
        <v>24</v>
      </c>
      <c r="C120" s="1" t="s">
        <v>108</v>
      </c>
      <c r="D120" s="5" t="s">
        <v>47</v>
      </c>
      <c r="E120" s="1" t="s">
        <v>38</v>
      </c>
      <c r="F120" s="18" t="s">
        <v>127</v>
      </c>
      <c r="G120" s="1" t="s">
        <v>102</v>
      </c>
      <c r="H120" s="1" t="s">
        <v>275</v>
      </c>
      <c r="I120" s="1" t="s">
        <v>350</v>
      </c>
    </row>
    <row r="121" spans="1:10" x14ac:dyDescent="0.15">
      <c r="A121">
        <v>120</v>
      </c>
      <c r="B121" s="1" t="s">
        <v>24</v>
      </c>
      <c r="C121" s="1" t="s">
        <v>37</v>
      </c>
      <c r="D121" s="1" t="s">
        <v>57</v>
      </c>
      <c r="E121" s="1" t="s">
        <v>38</v>
      </c>
      <c r="F121" s="1" t="s">
        <v>127</v>
      </c>
      <c r="G121" s="1" t="s">
        <v>102</v>
      </c>
      <c r="H121" s="1" t="s">
        <v>166</v>
      </c>
      <c r="I121" s="1" t="s">
        <v>275</v>
      </c>
    </row>
    <row r="122" spans="1:10" x14ac:dyDescent="0.15">
      <c r="A122">
        <v>121</v>
      </c>
      <c r="B122" s="1" t="s">
        <v>24</v>
      </c>
      <c r="C122" s="1" t="s">
        <v>108</v>
      </c>
      <c r="D122" s="1" t="s">
        <v>57</v>
      </c>
      <c r="E122" s="1" t="s">
        <v>38</v>
      </c>
      <c r="F122" s="18" t="s">
        <v>219</v>
      </c>
      <c r="G122" s="1" t="s">
        <v>166</v>
      </c>
      <c r="H122" s="1" t="s">
        <v>275</v>
      </c>
      <c r="I122" s="1" t="s">
        <v>429</v>
      </c>
    </row>
    <row r="123" spans="1:10" x14ac:dyDescent="0.15">
      <c r="A123">
        <v>122</v>
      </c>
      <c r="B123" s="1" t="s">
        <v>24</v>
      </c>
      <c r="C123" s="1" t="s">
        <v>108</v>
      </c>
      <c r="D123" s="1" t="s">
        <v>57</v>
      </c>
      <c r="E123" s="1" t="s">
        <v>38</v>
      </c>
      <c r="F123" s="18" t="s">
        <v>127</v>
      </c>
      <c r="G123" s="1" t="s">
        <v>275</v>
      </c>
    </row>
    <row r="124" spans="1:10" x14ac:dyDescent="0.15">
      <c r="A124">
        <v>123</v>
      </c>
      <c r="B124" s="1" t="s">
        <v>24</v>
      </c>
      <c r="C124" s="1" t="s">
        <v>26</v>
      </c>
      <c r="D124" s="1" t="s">
        <v>27</v>
      </c>
      <c r="E124" s="1" t="s">
        <v>38</v>
      </c>
      <c r="F124" s="1" t="s">
        <v>219</v>
      </c>
      <c r="G124" s="1" t="s">
        <v>102</v>
      </c>
      <c r="H124" s="1" t="s">
        <v>275</v>
      </c>
    </row>
    <row r="125" spans="1:10" x14ac:dyDescent="0.15">
      <c r="A125">
        <v>124</v>
      </c>
      <c r="B125" s="1" t="s">
        <v>24</v>
      </c>
      <c r="C125" s="1" t="s">
        <v>108</v>
      </c>
      <c r="D125" s="1" t="s">
        <v>160</v>
      </c>
      <c r="E125" s="1" t="s">
        <v>38</v>
      </c>
      <c r="F125" s="18" t="s">
        <v>219</v>
      </c>
      <c r="G125" s="1" t="s">
        <v>127</v>
      </c>
      <c r="H125" s="1" t="s">
        <v>166</v>
      </c>
      <c r="I125" s="1" t="s">
        <v>275</v>
      </c>
    </row>
    <row r="126" spans="1:10" x14ac:dyDescent="0.15">
      <c r="A126">
        <v>125</v>
      </c>
      <c r="B126" s="1" t="s">
        <v>24</v>
      </c>
      <c r="C126" s="1" t="s">
        <v>108</v>
      </c>
      <c r="D126" s="1" t="s">
        <v>57</v>
      </c>
      <c r="E126" s="1" t="s">
        <v>38</v>
      </c>
      <c r="F126" s="18" t="s">
        <v>219</v>
      </c>
      <c r="G126" s="1" t="s">
        <v>127</v>
      </c>
      <c r="H126" s="1" t="s">
        <v>102</v>
      </c>
      <c r="I126" s="1" t="s">
        <v>166</v>
      </c>
      <c r="J126" s="1" t="s">
        <v>275</v>
      </c>
    </row>
    <row r="127" spans="1:10" x14ac:dyDescent="0.15">
      <c r="A127">
        <v>126</v>
      </c>
      <c r="B127" s="1" t="s">
        <v>24</v>
      </c>
      <c r="C127" s="1" t="s">
        <v>108</v>
      </c>
      <c r="D127" s="1" t="s">
        <v>57</v>
      </c>
      <c r="E127" s="1" t="s">
        <v>38</v>
      </c>
      <c r="F127" s="18" t="s">
        <v>127</v>
      </c>
      <c r="G127" s="1" t="s">
        <v>275</v>
      </c>
      <c r="H127" s="1" t="s">
        <v>350</v>
      </c>
    </row>
    <row r="128" spans="1:10" hidden="1" x14ac:dyDescent="0.15">
      <c r="A128">
        <v>127</v>
      </c>
      <c r="B128" s="1" t="s">
        <v>31</v>
      </c>
      <c r="C128" s="1" t="s">
        <v>26</v>
      </c>
      <c r="D128" s="1" t="s">
        <v>27</v>
      </c>
      <c r="E128" s="5" t="s">
        <v>28</v>
      </c>
    </row>
    <row r="129" spans="1:9" hidden="1" x14ac:dyDescent="0.15">
      <c r="A129">
        <v>128</v>
      </c>
      <c r="B129" s="1" t="s">
        <v>24</v>
      </c>
      <c r="C129" s="1" t="s">
        <v>108</v>
      </c>
      <c r="D129" s="1" t="s">
        <v>27</v>
      </c>
      <c r="E129" s="5" t="s">
        <v>28</v>
      </c>
    </row>
    <row r="130" spans="1:9" hidden="1" x14ac:dyDescent="0.15">
      <c r="A130">
        <v>129</v>
      </c>
      <c r="B130" s="1" t="s">
        <v>24</v>
      </c>
      <c r="C130" s="1" t="s">
        <v>26</v>
      </c>
      <c r="D130" s="5" t="s">
        <v>195</v>
      </c>
      <c r="E130" s="5" t="s">
        <v>28</v>
      </c>
    </row>
    <row r="131" spans="1:9" x14ac:dyDescent="0.15">
      <c r="A131">
        <v>130</v>
      </c>
      <c r="B131" s="1" t="s">
        <v>24</v>
      </c>
      <c r="C131" s="1" t="s">
        <v>26</v>
      </c>
      <c r="D131" s="1" t="s">
        <v>57</v>
      </c>
      <c r="E131" s="1" t="s">
        <v>38</v>
      </c>
      <c r="F131" s="1" t="s">
        <v>127</v>
      </c>
      <c r="G131" s="1" t="s">
        <v>275</v>
      </c>
    </row>
    <row r="132" spans="1:9" x14ac:dyDescent="0.15">
      <c r="A132">
        <v>131</v>
      </c>
      <c r="B132" s="1" t="s">
        <v>24</v>
      </c>
      <c r="C132" s="1" t="s">
        <v>33</v>
      </c>
      <c r="D132" s="5" t="s">
        <v>195</v>
      </c>
      <c r="E132" s="1" t="s">
        <v>38</v>
      </c>
      <c r="F132" s="5" t="s">
        <v>127</v>
      </c>
    </row>
    <row r="133" spans="1:9" x14ac:dyDescent="0.15">
      <c r="A133">
        <v>132</v>
      </c>
      <c r="B133" s="1" t="s">
        <v>24</v>
      </c>
      <c r="C133" s="1" t="s">
        <v>37</v>
      </c>
      <c r="D133" s="1" t="s">
        <v>57</v>
      </c>
      <c r="E133" s="1" t="s">
        <v>38</v>
      </c>
      <c r="F133" s="1" t="s">
        <v>127</v>
      </c>
      <c r="G133" s="1" t="s">
        <v>102</v>
      </c>
      <c r="H133" s="1" t="s">
        <v>166</v>
      </c>
      <c r="I133" s="1" t="s">
        <v>275</v>
      </c>
    </row>
    <row r="134" spans="1:9" x14ac:dyDescent="0.15">
      <c r="B134" s="1" t="s">
        <v>24</v>
      </c>
      <c r="C134" s="1" t="s">
        <v>26</v>
      </c>
      <c r="D134" s="1" t="s">
        <v>27</v>
      </c>
      <c r="E134" s="1" t="s">
        <v>38</v>
      </c>
      <c r="F134" s="1" t="s">
        <v>102</v>
      </c>
      <c r="G134" s="1" t="s">
        <v>166</v>
      </c>
      <c r="H134" s="1" t="s">
        <v>275</v>
      </c>
    </row>
    <row r="135" spans="1:9" x14ac:dyDescent="0.15">
      <c r="B135" s="1" t="s">
        <v>31</v>
      </c>
      <c r="C135" s="1" t="s">
        <v>26</v>
      </c>
      <c r="D135" s="1" t="s">
        <v>27</v>
      </c>
      <c r="E135" s="1" t="s">
        <v>38</v>
      </c>
      <c r="F135" s="1" t="s">
        <v>166</v>
      </c>
    </row>
    <row r="136" spans="1:9" x14ac:dyDescent="0.15">
      <c r="B136" s="1" t="s">
        <v>31</v>
      </c>
      <c r="C136" s="1" t="s">
        <v>37</v>
      </c>
      <c r="D136" s="1" t="s">
        <v>27</v>
      </c>
      <c r="E136" s="1" t="s">
        <v>38</v>
      </c>
      <c r="F136" s="1" t="s">
        <v>102</v>
      </c>
    </row>
    <row r="137" spans="1:9" x14ac:dyDescent="0.15">
      <c r="B137" s="1" t="s">
        <v>31</v>
      </c>
      <c r="C137" s="1" t="s">
        <v>33</v>
      </c>
      <c r="D137" s="1" t="s">
        <v>27</v>
      </c>
      <c r="E137" s="1" t="s">
        <v>38</v>
      </c>
      <c r="F137" s="1" t="s">
        <v>275</v>
      </c>
    </row>
    <row r="138" spans="1:9" x14ac:dyDescent="0.15">
      <c r="B138" s="1" t="s">
        <v>24</v>
      </c>
      <c r="C138" s="1" t="s">
        <v>37</v>
      </c>
      <c r="D138" s="1" t="s">
        <v>27</v>
      </c>
      <c r="E138" s="1" t="s">
        <v>38</v>
      </c>
      <c r="F138" s="1" t="s">
        <v>275</v>
      </c>
    </row>
    <row r="139" spans="1:9" hidden="1" x14ac:dyDescent="0.15">
      <c r="B139" s="1" t="s">
        <v>24</v>
      </c>
      <c r="C139" s="1" t="s">
        <v>37</v>
      </c>
      <c r="D139" s="1" t="s">
        <v>27</v>
      </c>
      <c r="E139" s="1" t="s">
        <v>28</v>
      </c>
    </row>
    <row r="140" spans="1:9" x14ac:dyDescent="0.15">
      <c r="B140" s="1" t="s">
        <v>31</v>
      </c>
      <c r="C140" s="1" t="s">
        <v>26</v>
      </c>
      <c r="D140" s="1" t="s">
        <v>27</v>
      </c>
      <c r="E140" s="1" t="s">
        <v>38</v>
      </c>
      <c r="F140" s="1" t="s">
        <v>127</v>
      </c>
      <c r="G140" s="1" t="s">
        <v>102</v>
      </c>
      <c r="H140" s="1" t="s">
        <v>275</v>
      </c>
    </row>
    <row r="141" spans="1:9" hidden="1" x14ac:dyDescent="0.15">
      <c r="B141" s="1" t="s">
        <v>24</v>
      </c>
      <c r="C141" s="1" t="s">
        <v>33</v>
      </c>
      <c r="D141" s="1" t="s">
        <v>195</v>
      </c>
      <c r="E141" s="1" t="s">
        <v>28</v>
      </c>
    </row>
    <row r="142" spans="1:9" x14ac:dyDescent="0.15">
      <c r="B142" s="1" t="s">
        <v>31</v>
      </c>
      <c r="C142" s="1" t="s">
        <v>26</v>
      </c>
      <c r="D142" s="1" t="s">
        <v>47</v>
      </c>
      <c r="E142" s="1" t="s">
        <v>38</v>
      </c>
      <c r="F142" s="1" t="s">
        <v>102</v>
      </c>
    </row>
    <row r="143" spans="1:9" hidden="1" x14ac:dyDescent="0.15">
      <c r="B143" s="1" t="s">
        <v>31</v>
      </c>
      <c r="C143" s="1" t="s">
        <v>37</v>
      </c>
      <c r="D143" s="1" t="s">
        <v>83</v>
      </c>
      <c r="E143" s="1" t="s">
        <v>28</v>
      </c>
    </row>
    <row r="144" spans="1:9" x14ac:dyDescent="0.15">
      <c r="B144" s="1" t="s">
        <v>31</v>
      </c>
      <c r="C144" s="1" t="s">
        <v>26</v>
      </c>
      <c r="D144" s="1" t="s">
        <v>57</v>
      </c>
      <c r="E144" s="1" t="s">
        <v>38</v>
      </c>
      <c r="F144" s="1" t="s">
        <v>127</v>
      </c>
    </row>
    <row r="145" spans="2:12" x14ac:dyDescent="0.15">
      <c r="B145" s="1" t="s">
        <v>31</v>
      </c>
      <c r="C145" s="1" t="s">
        <v>108</v>
      </c>
      <c r="D145" s="1" t="s">
        <v>47</v>
      </c>
      <c r="E145" s="1" t="s">
        <v>38</v>
      </c>
      <c r="F145" s="1" t="s">
        <v>219</v>
      </c>
      <c r="G145" s="1" t="s">
        <v>349</v>
      </c>
      <c r="H145" s="1" t="s">
        <v>127</v>
      </c>
      <c r="I145" s="1" t="s">
        <v>102</v>
      </c>
      <c r="J145" s="1" t="s">
        <v>275</v>
      </c>
      <c r="K145" s="1" t="s">
        <v>350</v>
      </c>
    </row>
    <row r="146" spans="2:12" x14ac:dyDescent="0.15">
      <c r="B146" s="1" t="s">
        <v>24</v>
      </c>
      <c r="C146" s="1" t="s">
        <v>108</v>
      </c>
      <c r="D146" s="1" t="s">
        <v>160</v>
      </c>
      <c r="E146" s="1" t="s">
        <v>38</v>
      </c>
      <c r="F146" s="1" t="s">
        <v>127</v>
      </c>
      <c r="G146" s="1" t="s">
        <v>275</v>
      </c>
    </row>
    <row r="147" spans="2:12" x14ac:dyDescent="0.15">
      <c r="B147" s="1" t="s">
        <v>31</v>
      </c>
      <c r="C147" s="1" t="s">
        <v>26</v>
      </c>
      <c r="D147" s="1" t="s">
        <v>27</v>
      </c>
      <c r="E147" s="1" t="s">
        <v>38</v>
      </c>
      <c r="F147" s="1" t="s">
        <v>350</v>
      </c>
    </row>
    <row r="148" spans="2:12" x14ac:dyDescent="0.15">
      <c r="B148" s="1" t="s">
        <v>24</v>
      </c>
      <c r="C148" s="1" t="s">
        <v>33</v>
      </c>
      <c r="D148" s="1" t="s">
        <v>195</v>
      </c>
      <c r="E148" s="1" t="s">
        <v>38</v>
      </c>
      <c r="F148" s="1" t="s">
        <v>219</v>
      </c>
    </row>
    <row r="149" spans="2:12" x14ac:dyDescent="0.15">
      <c r="B149" s="1" t="s">
        <v>31</v>
      </c>
      <c r="C149" s="1" t="s">
        <v>26</v>
      </c>
      <c r="D149" s="1" t="s">
        <v>47</v>
      </c>
      <c r="E149" s="1" t="s">
        <v>38</v>
      </c>
      <c r="F149" s="1" t="s">
        <v>219</v>
      </c>
      <c r="G149" s="1" t="s">
        <v>349</v>
      </c>
      <c r="H149" s="1" t="s">
        <v>127</v>
      </c>
      <c r="I149" s="1" t="s">
        <v>102</v>
      </c>
      <c r="J149" s="1" t="s">
        <v>166</v>
      </c>
      <c r="K149" s="1" t="s">
        <v>275</v>
      </c>
      <c r="L149" s="1" t="s">
        <v>350</v>
      </c>
    </row>
  </sheetData>
  <autoFilter ref="A1:L149" xr:uid="{1CC5CCB5-8403-2A4B-A10A-526700F19C26}">
    <filterColumn colId="4">
      <filters>
        <filter val="Sí"/>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1825-AA14-7B4C-A7DA-1EB9FB914030}">
  <sheetPr filterMode="1"/>
  <dimension ref="B1:K178"/>
  <sheetViews>
    <sheetView topLeftCell="B1" zoomScale="125" workbookViewId="0">
      <selection activeCell="H27" sqref="H27"/>
    </sheetView>
  </sheetViews>
  <sheetFormatPr baseColWidth="10" defaultRowHeight="13" x14ac:dyDescent="0.15"/>
  <cols>
    <col min="2" max="2" width="18.83203125" customWidth="1"/>
    <col min="3" max="3" width="32" customWidth="1"/>
    <col min="4" max="4" width="23.83203125" customWidth="1"/>
    <col min="5" max="5" width="18.83203125" customWidth="1"/>
    <col min="6" max="6" width="55.5" customWidth="1"/>
    <col min="7" max="7" width="26.5" customWidth="1"/>
    <col min="11" max="11" width="58.5" customWidth="1"/>
  </cols>
  <sheetData>
    <row r="1" spans="2:11" x14ac:dyDescent="0.15">
      <c r="B1" s="1" t="s">
        <v>356</v>
      </c>
      <c r="C1" s="1" t="s">
        <v>355</v>
      </c>
      <c r="D1" s="1" t="s">
        <v>358</v>
      </c>
      <c r="E1" s="1" t="s">
        <v>359</v>
      </c>
      <c r="F1" s="1" t="s">
        <v>7</v>
      </c>
      <c r="K1" s="1" t="s">
        <v>8</v>
      </c>
    </row>
    <row r="2" spans="2:11" x14ac:dyDescent="0.15">
      <c r="B2" s="1" t="s">
        <v>24</v>
      </c>
      <c r="C2" s="1" t="s">
        <v>26</v>
      </c>
      <c r="D2" s="1" t="s">
        <v>27</v>
      </c>
      <c r="E2" s="1" t="s">
        <v>28</v>
      </c>
      <c r="F2" s="1" t="s">
        <v>29</v>
      </c>
    </row>
    <row r="3" spans="2:11" x14ac:dyDescent="0.15">
      <c r="B3" s="1" t="s">
        <v>31</v>
      </c>
      <c r="C3" s="1" t="s">
        <v>33</v>
      </c>
      <c r="D3" s="1" t="s">
        <v>27</v>
      </c>
      <c r="E3" s="1" t="s">
        <v>28</v>
      </c>
      <c r="F3" s="1" t="s">
        <v>34</v>
      </c>
      <c r="K3" s="1" t="s">
        <v>35</v>
      </c>
    </row>
    <row r="4" spans="2:11" hidden="1" x14ac:dyDescent="0.15">
      <c r="B4" s="1" t="s">
        <v>24</v>
      </c>
      <c r="C4" s="1" t="s">
        <v>37</v>
      </c>
      <c r="D4" s="1" t="s">
        <v>47</v>
      </c>
      <c r="E4" s="1" t="s">
        <v>38</v>
      </c>
    </row>
    <row r="5" spans="2:11" hidden="1" x14ac:dyDescent="0.15">
      <c r="B5" s="1" t="s">
        <v>24</v>
      </c>
      <c r="C5" s="1" t="s">
        <v>37</v>
      </c>
      <c r="D5" s="1" t="s">
        <v>47</v>
      </c>
      <c r="E5" s="1" t="s">
        <v>38</v>
      </c>
    </row>
    <row r="6" spans="2:11" hidden="1" x14ac:dyDescent="0.15">
      <c r="B6" s="1" t="s">
        <v>24</v>
      </c>
      <c r="C6" s="1" t="s">
        <v>26</v>
      </c>
      <c r="D6" s="1" t="s">
        <v>57</v>
      </c>
      <c r="E6" s="1" t="s">
        <v>38</v>
      </c>
    </row>
    <row r="7" spans="2:11" hidden="1" x14ac:dyDescent="0.15">
      <c r="B7" s="1" t="s">
        <v>24</v>
      </c>
      <c r="C7" s="1" t="s">
        <v>37</v>
      </c>
      <c r="D7" s="1" t="s">
        <v>27</v>
      </c>
      <c r="E7" s="1" t="s">
        <v>38</v>
      </c>
    </row>
    <row r="8" spans="2:11" hidden="1" x14ac:dyDescent="0.15">
      <c r="B8" s="1" t="s">
        <v>31</v>
      </c>
      <c r="C8" s="1" t="s">
        <v>37</v>
      </c>
      <c r="D8" s="1" t="s">
        <v>47</v>
      </c>
      <c r="E8" s="1" t="s">
        <v>38</v>
      </c>
    </row>
    <row r="9" spans="2:11" x14ac:dyDescent="0.15">
      <c r="B9" s="1" t="s">
        <v>24</v>
      </c>
      <c r="C9" s="1" t="s">
        <v>26</v>
      </c>
      <c r="D9" s="1" t="s">
        <v>27</v>
      </c>
      <c r="E9" s="1" t="s">
        <v>28</v>
      </c>
      <c r="F9" s="1" t="s">
        <v>34</v>
      </c>
      <c r="G9" t="s">
        <v>360</v>
      </c>
      <c r="K9" s="1" t="s">
        <v>73</v>
      </c>
    </row>
    <row r="10" spans="2:11" hidden="1" x14ac:dyDescent="0.15">
      <c r="B10" s="1" t="s">
        <v>24</v>
      </c>
      <c r="C10" s="1" t="s">
        <v>26</v>
      </c>
      <c r="D10" s="1" t="s">
        <v>357</v>
      </c>
      <c r="E10" s="1" t="s">
        <v>38</v>
      </c>
    </row>
    <row r="11" spans="2:11" hidden="1" x14ac:dyDescent="0.15">
      <c r="B11" s="1" t="s">
        <v>24</v>
      </c>
      <c r="C11" s="1" t="s">
        <v>26</v>
      </c>
      <c r="D11" s="1" t="s">
        <v>83</v>
      </c>
      <c r="E11" s="1" t="s">
        <v>38</v>
      </c>
    </row>
    <row r="12" spans="2:11" x14ac:dyDescent="0.15">
      <c r="B12" s="1" t="s">
        <v>24</v>
      </c>
      <c r="C12" s="1" t="s">
        <v>37</v>
      </c>
      <c r="D12" s="1" t="s">
        <v>83</v>
      </c>
      <c r="E12" s="1" t="s">
        <v>28</v>
      </c>
      <c r="F12" s="1" t="s">
        <v>34</v>
      </c>
      <c r="K12" s="1" t="s">
        <v>424</v>
      </c>
    </row>
    <row r="13" spans="2:11" hidden="1" x14ac:dyDescent="0.15">
      <c r="B13" s="1" t="s">
        <v>31</v>
      </c>
      <c r="C13" s="1" t="s">
        <v>37</v>
      </c>
      <c r="D13" s="1" t="s">
        <v>47</v>
      </c>
      <c r="E13" s="1" t="s">
        <v>38</v>
      </c>
    </row>
    <row r="14" spans="2:11" x14ac:dyDescent="0.15">
      <c r="B14" s="1" t="s">
        <v>31</v>
      </c>
      <c r="C14" s="1" t="s">
        <v>37</v>
      </c>
      <c r="D14" s="1" t="s">
        <v>27</v>
      </c>
      <c r="E14" s="1" t="s">
        <v>28</v>
      </c>
      <c r="F14" s="1" t="s">
        <v>34</v>
      </c>
    </row>
    <row r="15" spans="2:11" hidden="1" x14ac:dyDescent="0.15">
      <c r="B15" s="1" t="s">
        <v>24</v>
      </c>
      <c r="C15" s="1" t="s">
        <v>26</v>
      </c>
      <c r="D15" s="1" t="s">
        <v>57</v>
      </c>
      <c r="E15" s="1" t="s">
        <v>38</v>
      </c>
    </row>
    <row r="16" spans="2:11" x14ac:dyDescent="0.15">
      <c r="B16" s="1" t="s">
        <v>31</v>
      </c>
      <c r="C16" s="1" t="s">
        <v>37</v>
      </c>
      <c r="D16" s="1" t="s">
        <v>27</v>
      </c>
      <c r="E16" s="1" t="s">
        <v>28</v>
      </c>
      <c r="F16" s="1" t="s">
        <v>34</v>
      </c>
    </row>
    <row r="17" spans="2:11" hidden="1" x14ac:dyDescent="0.15">
      <c r="B17" s="1" t="s">
        <v>31</v>
      </c>
      <c r="C17" s="1" t="s">
        <v>37</v>
      </c>
      <c r="D17" s="1" t="s">
        <v>57</v>
      </c>
      <c r="E17" s="1" t="s">
        <v>38</v>
      </c>
    </row>
    <row r="18" spans="2:11" hidden="1" x14ac:dyDescent="0.15">
      <c r="B18" s="1" t="s">
        <v>31</v>
      </c>
      <c r="C18" s="1" t="s">
        <v>26</v>
      </c>
      <c r="D18" s="1" t="s">
        <v>27</v>
      </c>
      <c r="E18" s="1" t="s">
        <v>38</v>
      </c>
    </row>
    <row r="19" spans="2:11" x14ac:dyDescent="0.15">
      <c r="B19" s="1" t="s">
        <v>24</v>
      </c>
      <c r="C19" s="1" t="s">
        <v>37</v>
      </c>
      <c r="D19" s="1" t="s">
        <v>27</v>
      </c>
      <c r="E19" s="1" t="s">
        <v>28</v>
      </c>
      <c r="F19" s="1" t="s">
        <v>34</v>
      </c>
      <c r="K19" s="1" t="s">
        <v>106</v>
      </c>
    </row>
    <row r="20" spans="2:11" x14ac:dyDescent="0.15">
      <c r="B20" s="1" t="s">
        <v>24</v>
      </c>
      <c r="C20" s="1" t="s">
        <v>37</v>
      </c>
      <c r="D20" s="1" t="s">
        <v>27</v>
      </c>
      <c r="E20" s="1" t="s">
        <v>28</v>
      </c>
      <c r="F20" s="1" t="s">
        <v>34</v>
      </c>
    </row>
    <row r="21" spans="2:11" x14ac:dyDescent="0.15">
      <c r="B21" s="1" t="s">
        <v>24</v>
      </c>
      <c r="C21" s="1" t="s">
        <v>37</v>
      </c>
      <c r="D21" s="1" t="s">
        <v>27</v>
      </c>
      <c r="E21" s="1" t="s">
        <v>28</v>
      </c>
      <c r="F21" s="1" t="s">
        <v>107</v>
      </c>
    </row>
    <row r="22" spans="2:11" hidden="1" x14ac:dyDescent="0.15">
      <c r="B22" s="1" t="s">
        <v>24</v>
      </c>
      <c r="C22" s="1" t="s">
        <v>108</v>
      </c>
      <c r="D22" s="1" t="s">
        <v>27</v>
      </c>
      <c r="E22" s="1" t="s">
        <v>38</v>
      </c>
    </row>
    <row r="23" spans="2:11" hidden="1" x14ac:dyDescent="0.15">
      <c r="B23" s="1" t="s">
        <v>31</v>
      </c>
      <c r="C23" s="1" t="s">
        <v>108</v>
      </c>
      <c r="D23" s="1" t="s">
        <v>47</v>
      </c>
      <c r="E23" s="1" t="s">
        <v>38</v>
      </c>
    </row>
    <row r="24" spans="2:11" x14ac:dyDescent="0.15">
      <c r="B24" s="1" t="s">
        <v>24</v>
      </c>
      <c r="C24" s="1" t="s">
        <v>37</v>
      </c>
      <c r="D24" s="1" t="s">
        <v>27</v>
      </c>
      <c r="E24" s="1" t="s">
        <v>28</v>
      </c>
      <c r="F24" s="1" t="s">
        <v>34</v>
      </c>
      <c r="G24" s="1" t="s">
        <v>107</v>
      </c>
      <c r="K24" s="1" t="s">
        <v>364</v>
      </c>
    </row>
    <row r="25" spans="2:11" hidden="1" x14ac:dyDescent="0.15">
      <c r="B25" s="1" t="s">
        <v>31</v>
      </c>
      <c r="C25" s="1" t="s">
        <v>26</v>
      </c>
      <c r="D25" s="1" t="s">
        <v>47</v>
      </c>
      <c r="E25" s="1" t="s">
        <v>38</v>
      </c>
    </row>
    <row r="26" spans="2:11" hidden="1" x14ac:dyDescent="0.15">
      <c r="B26" s="1" t="s">
        <v>24</v>
      </c>
      <c r="C26" s="1" t="s">
        <v>37</v>
      </c>
      <c r="D26" s="1" t="s">
        <v>47</v>
      </c>
      <c r="E26" s="1" t="s">
        <v>38</v>
      </c>
    </row>
    <row r="27" spans="2:11" x14ac:dyDescent="0.15">
      <c r="B27" s="1" t="s">
        <v>31</v>
      </c>
      <c r="C27" s="1" t="s">
        <v>37</v>
      </c>
      <c r="D27" s="1" t="s">
        <v>57</v>
      </c>
      <c r="E27" s="1" t="s">
        <v>28</v>
      </c>
      <c r="F27" s="1" t="s">
        <v>34</v>
      </c>
    </row>
    <row r="28" spans="2:11" hidden="1" x14ac:dyDescent="0.15">
      <c r="B28" s="1" t="s">
        <v>31</v>
      </c>
      <c r="C28" s="1" t="s">
        <v>108</v>
      </c>
      <c r="D28" s="1" t="s">
        <v>27</v>
      </c>
      <c r="E28" s="1" t="s">
        <v>38</v>
      </c>
    </row>
    <row r="29" spans="2:11" hidden="1" x14ac:dyDescent="0.15">
      <c r="B29" s="1" t="s">
        <v>31</v>
      </c>
      <c r="C29" s="1" t="s">
        <v>108</v>
      </c>
      <c r="D29" s="1" t="s">
        <v>47</v>
      </c>
      <c r="E29" s="1" t="s">
        <v>38</v>
      </c>
    </row>
    <row r="30" spans="2:11" x14ac:dyDescent="0.15">
      <c r="B30" s="1" t="s">
        <v>24</v>
      </c>
      <c r="C30" s="1" t="s">
        <v>37</v>
      </c>
      <c r="D30" s="1" t="s">
        <v>27</v>
      </c>
      <c r="E30" s="1" t="s">
        <v>28</v>
      </c>
      <c r="F30" s="1" t="s">
        <v>34</v>
      </c>
    </row>
    <row r="31" spans="2:11" hidden="1" x14ac:dyDescent="0.15">
      <c r="B31" s="1" t="s">
        <v>24</v>
      </c>
      <c r="C31" s="1" t="s">
        <v>26</v>
      </c>
      <c r="D31" s="1" t="s">
        <v>57</v>
      </c>
      <c r="E31" s="1" t="s">
        <v>38</v>
      </c>
    </row>
    <row r="32" spans="2:11" hidden="1" x14ac:dyDescent="0.15">
      <c r="B32" s="1" t="s">
        <v>31</v>
      </c>
      <c r="C32" s="1" t="s">
        <v>26</v>
      </c>
      <c r="D32" s="1" t="s">
        <v>137</v>
      </c>
      <c r="E32" s="1" t="s">
        <v>38</v>
      </c>
    </row>
    <row r="33" spans="2:11" hidden="1" x14ac:dyDescent="0.15">
      <c r="B33" s="1" t="s">
        <v>24</v>
      </c>
      <c r="C33" s="1" t="s">
        <v>26</v>
      </c>
      <c r="D33" s="1" t="s">
        <v>27</v>
      </c>
      <c r="E33" s="1" t="s">
        <v>38</v>
      </c>
    </row>
    <row r="34" spans="2:11" hidden="1" x14ac:dyDescent="0.15">
      <c r="B34" s="1" t="s">
        <v>31</v>
      </c>
      <c r="C34" s="1" t="s">
        <v>26</v>
      </c>
      <c r="D34" s="1" t="s">
        <v>47</v>
      </c>
      <c r="E34" s="1" t="s">
        <v>38</v>
      </c>
    </row>
    <row r="35" spans="2:11" x14ac:dyDescent="0.15">
      <c r="B35" s="1" t="s">
        <v>31</v>
      </c>
      <c r="C35" s="1" t="s">
        <v>26</v>
      </c>
      <c r="D35" s="1" t="s">
        <v>27</v>
      </c>
      <c r="E35" s="1" t="s">
        <v>28</v>
      </c>
      <c r="F35" s="1" t="s">
        <v>34</v>
      </c>
      <c r="K35" s="1" t="s">
        <v>363</v>
      </c>
    </row>
    <row r="36" spans="2:11" x14ac:dyDescent="0.15">
      <c r="B36" s="1" t="s">
        <v>31</v>
      </c>
      <c r="C36" s="1" t="s">
        <v>26</v>
      </c>
      <c r="D36" s="1" t="s">
        <v>27</v>
      </c>
      <c r="E36" s="1" t="s">
        <v>28</v>
      </c>
      <c r="F36" s="1" t="s">
        <v>34</v>
      </c>
    </row>
    <row r="37" spans="2:11" hidden="1" x14ac:dyDescent="0.15">
      <c r="B37" s="1" t="s">
        <v>24</v>
      </c>
      <c r="C37" s="1" t="s">
        <v>26</v>
      </c>
      <c r="D37" s="1" t="s">
        <v>47</v>
      </c>
      <c r="E37" s="1" t="s">
        <v>38</v>
      </c>
    </row>
    <row r="38" spans="2:11" x14ac:dyDescent="0.15">
      <c r="B38" s="1" t="s">
        <v>24</v>
      </c>
      <c r="C38" s="1" t="s">
        <v>37</v>
      </c>
      <c r="D38" s="1" t="s">
        <v>27</v>
      </c>
      <c r="E38" s="1" t="s">
        <v>28</v>
      </c>
      <c r="F38" s="1" t="s">
        <v>152</v>
      </c>
      <c r="K38" s="1" t="s">
        <v>28</v>
      </c>
    </row>
    <row r="39" spans="2:11" hidden="1" x14ac:dyDescent="0.15">
      <c r="B39" s="1" t="s">
        <v>24</v>
      </c>
      <c r="C39" s="1" t="s">
        <v>26</v>
      </c>
      <c r="D39" s="1" t="s">
        <v>27</v>
      </c>
      <c r="E39" s="1" t="s">
        <v>38</v>
      </c>
    </row>
    <row r="40" spans="2:11" x14ac:dyDescent="0.15">
      <c r="B40" s="1" t="s">
        <v>24</v>
      </c>
      <c r="C40" s="1" t="s">
        <v>37</v>
      </c>
      <c r="D40" s="1" t="s">
        <v>27</v>
      </c>
      <c r="E40" s="1" t="s">
        <v>28</v>
      </c>
      <c r="F40" s="1" t="s">
        <v>34</v>
      </c>
      <c r="K40" s="1" t="s">
        <v>365</v>
      </c>
    </row>
    <row r="41" spans="2:11" x14ac:dyDescent="0.15">
      <c r="B41" s="1" t="s">
        <v>24</v>
      </c>
      <c r="C41" s="1" t="s">
        <v>26</v>
      </c>
      <c r="D41" s="1" t="s">
        <v>157</v>
      </c>
      <c r="E41" s="1" t="s">
        <v>28</v>
      </c>
      <c r="F41" s="1" t="s">
        <v>107</v>
      </c>
      <c r="G41" s="1" t="s">
        <v>326</v>
      </c>
      <c r="H41" s="1" t="s">
        <v>325</v>
      </c>
      <c r="K41" s="1" t="s">
        <v>159</v>
      </c>
    </row>
    <row r="42" spans="2:11" hidden="1" x14ac:dyDescent="0.15">
      <c r="B42" s="1" t="s">
        <v>24</v>
      </c>
      <c r="C42" s="1" t="s">
        <v>26</v>
      </c>
      <c r="D42" s="1" t="s">
        <v>160</v>
      </c>
      <c r="E42" s="1" t="s">
        <v>38</v>
      </c>
    </row>
    <row r="43" spans="2:11" hidden="1" x14ac:dyDescent="0.15">
      <c r="B43" s="1" t="s">
        <v>24</v>
      </c>
      <c r="C43" s="1" t="s">
        <v>26</v>
      </c>
      <c r="D43" s="1" t="s">
        <v>27</v>
      </c>
      <c r="E43" s="1" t="s">
        <v>38</v>
      </c>
    </row>
    <row r="44" spans="2:11" hidden="1" x14ac:dyDescent="0.15">
      <c r="B44" s="1" t="s">
        <v>31</v>
      </c>
      <c r="C44" s="1" t="s">
        <v>37</v>
      </c>
      <c r="D44" s="1" t="s">
        <v>57</v>
      </c>
      <c r="E44" s="1" t="s">
        <v>38</v>
      </c>
    </row>
    <row r="45" spans="2:11" x14ac:dyDescent="0.15">
      <c r="B45" s="1" t="s">
        <v>24</v>
      </c>
      <c r="C45" s="1" t="s">
        <v>26</v>
      </c>
      <c r="D45" s="1" t="s">
        <v>27</v>
      </c>
      <c r="E45" s="1" t="s">
        <v>28</v>
      </c>
      <c r="F45" s="1" t="s">
        <v>34</v>
      </c>
      <c r="G45" s="1" t="s">
        <v>107</v>
      </c>
      <c r="H45" s="1" t="s">
        <v>325</v>
      </c>
      <c r="K45" s="1" t="s">
        <v>423</v>
      </c>
    </row>
    <row r="46" spans="2:11" hidden="1" x14ac:dyDescent="0.15">
      <c r="B46" s="1" t="s">
        <v>31</v>
      </c>
      <c r="C46" s="1" t="s">
        <v>108</v>
      </c>
      <c r="D46" s="1" t="s">
        <v>57</v>
      </c>
      <c r="E46" s="1" t="s">
        <v>38</v>
      </c>
    </row>
    <row r="47" spans="2:11" hidden="1" x14ac:dyDescent="0.15">
      <c r="B47" s="1" t="s">
        <v>31</v>
      </c>
      <c r="C47" s="1" t="s">
        <v>26</v>
      </c>
      <c r="D47" s="1" t="s">
        <v>47</v>
      </c>
      <c r="E47" s="1" t="s">
        <v>38</v>
      </c>
    </row>
    <row r="48" spans="2:11" hidden="1" x14ac:dyDescent="0.15">
      <c r="B48" s="1" t="s">
        <v>31</v>
      </c>
      <c r="C48" s="1" t="s">
        <v>26</v>
      </c>
      <c r="D48" s="1" t="s">
        <v>47</v>
      </c>
      <c r="E48" s="1" t="s">
        <v>38</v>
      </c>
    </row>
    <row r="49" spans="2:11" hidden="1" x14ac:dyDescent="0.15">
      <c r="B49" s="1" t="s">
        <v>31</v>
      </c>
      <c r="C49" s="1" t="s">
        <v>108</v>
      </c>
      <c r="D49" s="1" t="s">
        <v>47</v>
      </c>
      <c r="E49" s="1" t="s">
        <v>38</v>
      </c>
    </row>
    <row r="50" spans="2:11" hidden="1" x14ac:dyDescent="0.15">
      <c r="B50" s="1" t="s">
        <v>24</v>
      </c>
      <c r="C50" s="1" t="s">
        <v>37</v>
      </c>
      <c r="D50" s="1" t="s">
        <v>47</v>
      </c>
      <c r="E50" s="1" t="s">
        <v>38</v>
      </c>
    </row>
    <row r="51" spans="2:11" x14ac:dyDescent="0.15">
      <c r="B51" s="1" t="s">
        <v>24</v>
      </c>
      <c r="C51" s="1" t="s">
        <v>37</v>
      </c>
      <c r="D51" s="1" t="s">
        <v>27</v>
      </c>
      <c r="E51" s="1" t="s">
        <v>28</v>
      </c>
      <c r="F51" s="1" t="s">
        <v>34</v>
      </c>
      <c r="G51" s="1" t="s">
        <v>107</v>
      </c>
      <c r="H51" s="1" t="s">
        <v>325</v>
      </c>
    </row>
    <row r="52" spans="2:11" x14ac:dyDescent="0.15">
      <c r="B52" s="1" t="s">
        <v>24</v>
      </c>
      <c r="C52" s="1" t="s">
        <v>33</v>
      </c>
      <c r="D52" s="1" t="s">
        <v>27</v>
      </c>
      <c r="E52" s="1" t="s">
        <v>28</v>
      </c>
      <c r="F52" s="1" t="s">
        <v>34</v>
      </c>
      <c r="G52" s="1" t="s">
        <v>107</v>
      </c>
      <c r="H52" s="1" t="s">
        <v>325</v>
      </c>
      <c r="K52" s="1" t="s">
        <v>366</v>
      </c>
    </row>
    <row r="53" spans="2:11" x14ac:dyDescent="0.15">
      <c r="B53" s="1" t="s">
        <v>24</v>
      </c>
      <c r="C53" s="1" t="s">
        <v>37</v>
      </c>
      <c r="D53" s="1" t="s">
        <v>27</v>
      </c>
      <c r="E53" s="1" t="s">
        <v>28</v>
      </c>
      <c r="F53" s="1" t="s">
        <v>188</v>
      </c>
      <c r="K53" s="1" t="s">
        <v>367</v>
      </c>
    </row>
    <row r="54" spans="2:11" hidden="1" x14ac:dyDescent="0.15">
      <c r="B54" s="1" t="s">
        <v>24</v>
      </c>
      <c r="C54" s="1" t="s">
        <v>26</v>
      </c>
      <c r="D54" s="1" t="s">
        <v>190</v>
      </c>
      <c r="E54" s="1" t="s">
        <v>38</v>
      </c>
    </row>
    <row r="55" spans="2:11" hidden="1" x14ac:dyDescent="0.15">
      <c r="B55" s="1" t="s">
        <v>24</v>
      </c>
      <c r="C55" s="1" t="s">
        <v>26</v>
      </c>
      <c r="D55" s="1" t="s">
        <v>195</v>
      </c>
      <c r="E55" s="1" t="s">
        <v>38</v>
      </c>
    </row>
    <row r="56" spans="2:11" hidden="1" x14ac:dyDescent="0.15">
      <c r="B56" s="1" t="s">
        <v>24</v>
      </c>
      <c r="C56" s="1" t="s">
        <v>108</v>
      </c>
      <c r="D56" s="1" t="s">
        <v>57</v>
      </c>
      <c r="E56" s="1" t="s">
        <v>38</v>
      </c>
    </row>
    <row r="57" spans="2:11" hidden="1" x14ac:dyDescent="0.15">
      <c r="B57" s="1" t="s">
        <v>24</v>
      </c>
      <c r="C57" s="1" t="s">
        <v>108</v>
      </c>
      <c r="D57" s="1" t="s">
        <v>160</v>
      </c>
      <c r="E57" s="1" t="s">
        <v>38</v>
      </c>
    </row>
    <row r="58" spans="2:11" x14ac:dyDescent="0.15">
      <c r="B58" s="1" t="s">
        <v>31</v>
      </c>
      <c r="C58" s="1" t="s">
        <v>26</v>
      </c>
      <c r="D58" s="1" t="s">
        <v>83</v>
      </c>
      <c r="E58" s="1" t="s">
        <v>28</v>
      </c>
      <c r="F58" s="1" t="s">
        <v>203</v>
      </c>
      <c r="K58" s="1" t="s">
        <v>204</v>
      </c>
    </row>
    <row r="59" spans="2:11" hidden="1" x14ac:dyDescent="0.15">
      <c r="B59" s="1" t="s">
        <v>24</v>
      </c>
      <c r="C59" s="1" t="s">
        <v>37</v>
      </c>
      <c r="D59" s="1" t="s">
        <v>57</v>
      </c>
      <c r="E59" s="1" t="s">
        <v>38</v>
      </c>
    </row>
    <row r="60" spans="2:11" hidden="1" x14ac:dyDescent="0.15">
      <c r="B60" s="1" t="s">
        <v>24</v>
      </c>
      <c r="C60" s="1" t="s">
        <v>26</v>
      </c>
      <c r="D60" s="1" t="s">
        <v>137</v>
      </c>
      <c r="E60" s="1" t="s">
        <v>38</v>
      </c>
    </row>
    <row r="61" spans="2:11" hidden="1" x14ac:dyDescent="0.15">
      <c r="B61" s="1" t="s">
        <v>24</v>
      </c>
      <c r="C61" s="1" t="s">
        <v>108</v>
      </c>
      <c r="D61" s="1" t="s">
        <v>57</v>
      </c>
      <c r="E61" s="1" t="s">
        <v>38</v>
      </c>
    </row>
    <row r="62" spans="2:11" hidden="1" x14ac:dyDescent="0.15">
      <c r="B62" s="1" t="s">
        <v>24</v>
      </c>
      <c r="C62" s="1" t="s">
        <v>26</v>
      </c>
      <c r="D62" s="1" t="s">
        <v>137</v>
      </c>
      <c r="E62" s="1" t="s">
        <v>38</v>
      </c>
    </row>
    <row r="63" spans="2:11" hidden="1" x14ac:dyDescent="0.15">
      <c r="B63" s="1" t="s">
        <v>31</v>
      </c>
      <c r="C63" s="1" t="s">
        <v>26</v>
      </c>
      <c r="D63" s="1" t="s">
        <v>57</v>
      </c>
      <c r="E63" s="1" t="s">
        <v>38</v>
      </c>
    </row>
    <row r="64" spans="2:11" hidden="1" x14ac:dyDescent="0.15">
      <c r="B64" s="1" t="s">
        <v>31</v>
      </c>
      <c r="C64" s="1" t="s">
        <v>26</v>
      </c>
      <c r="D64" s="1" t="s">
        <v>47</v>
      </c>
      <c r="E64" s="1" t="s">
        <v>38</v>
      </c>
    </row>
    <row r="65" spans="2:11" x14ac:dyDescent="0.15">
      <c r="B65" s="1" t="s">
        <v>31</v>
      </c>
      <c r="C65" s="1" t="s">
        <v>37</v>
      </c>
      <c r="D65" s="1" t="s">
        <v>27</v>
      </c>
      <c r="E65" s="1" t="s">
        <v>28</v>
      </c>
      <c r="F65" s="1" t="s">
        <v>34</v>
      </c>
      <c r="K65" s="1" t="s">
        <v>222</v>
      </c>
    </row>
    <row r="66" spans="2:11" x14ac:dyDescent="0.15">
      <c r="B66" s="1" t="s">
        <v>31</v>
      </c>
      <c r="C66" s="1" t="s">
        <v>33</v>
      </c>
      <c r="D66" s="1" t="s">
        <v>223</v>
      </c>
      <c r="E66" s="1" t="s">
        <v>28</v>
      </c>
      <c r="F66" s="1" t="s">
        <v>34</v>
      </c>
      <c r="G66" s="1" t="s">
        <v>107</v>
      </c>
    </row>
    <row r="67" spans="2:11" hidden="1" x14ac:dyDescent="0.15">
      <c r="B67" s="1" t="s">
        <v>24</v>
      </c>
      <c r="C67" s="1" t="s">
        <v>108</v>
      </c>
      <c r="D67" s="1" t="s">
        <v>57</v>
      </c>
      <c r="E67" s="1" t="s">
        <v>38</v>
      </c>
    </row>
    <row r="68" spans="2:11" hidden="1" x14ac:dyDescent="0.15">
      <c r="B68" s="1" t="s">
        <v>24</v>
      </c>
      <c r="C68" s="1" t="s">
        <v>37</v>
      </c>
      <c r="D68" s="1" t="s">
        <v>83</v>
      </c>
      <c r="E68" s="1" t="s">
        <v>38</v>
      </c>
    </row>
    <row r="69" spans="2:11" hidden="1" x14ac:dyDescent="0.15">
      <c r="B69" s="1" t="s">
        <v>31</v>
      </c>
      <c r="C69" s="1" t="s">
        <v>26</v>
      </c>
      <c r="D69" s="1" t="s">
        <v>57</v>
      </c>
      <c r="E69" s="1" t="s">
        <v>38</v>
      </c>
    </row>
    <row r="70" spans="2:11" x14ac:dyDescent="0.15">
      <c r="B70" s="1" t="s">
        <v>31</v>
      </c>
      <c r="C70" s="1" t="s">
        <v>108</v>
      </c>
      <c r="D70" s="1" t="s">
        <v>27</v>
      </c>
      <c r="E70" s="1" t="s">
        <v>28</v>
      </c>
      <c r="F70" s="1" t="s">
        <v>107</v>
      </c>
    </row>
    <row r="71" spans="2:11" hidden="1" x14ac:dyDescent="0.15">
      <c r="B71" s="1" t="s">
        <v>24</v>
      </c>
      <c r="C71" s="1" t="s">
        <v>26</v>
      </c>
      <c r="D71" s="1" t="s">
        <v>137</v>
      </c>
      <c r="E71" s="1" t="s">
        <v>38</v>
      </c>
    </row>
    <row r="72" spans="2:11" x14ac:dyDescent="0.15">
      <c r="B72" s="1" t="s">
        <v>24</v>
      </c>
      <c r="C72" s="1" t="s">
        <v>26</v>
      </c>
      <c r="D72" s="1" t="s">
        <v>83</v>
      </c>
      <c r="E72" s="1" t="s">
        <v>28</v>
      </c>
      <c r="F72" s="1" t="s">
        <v>107</v>
      </c>
      <c r="G72" s="1" t="s">
        <v>326</v>
      </c>
      <c r="H72" s="1" t="s">
        <v>325</v>
      </c>
    </row>
    <row r="73" spans="2:11" x14ac:dyDescent="0.15">
      <c r="B73" s="1" t="s">
        <v>24</v>
      </c>
      <c r="C73" s="1" t="s">
        <v>37</v>
      </c>
      <c r="D73" s="1" t="s">
        <v>27</v>
      </c>
      <c r="E73" s="1" t="s">
        <v>28</v>
      </c>
      <c r="F73" s="1" t="s">
        <v>107</v>
      </c>
      <c r="G73" s="1"/>
    </row>
    <row r="74" spans="2:11" hidden="1" x14ac:dyDescent="0.15">
      <c r="B74" s="1" t="s">
        <v>24</v>
      </c>
      <c r="C74" s="1" t="s">
        <v>108</v>
      </c>
      <c r="D74" s="1" t="s">
        <v>57</v>
      </c>
      <c r="E74" s="1" t="s">
        <v>38</v>
      </c>
    </row>
    <row r="75" spans="2:11" hidden="1" x14ac:dyDescent="0.15">
      <c r="B75" s="1" t="s">
        <v>24</v>
      </c>
      <c r="C75" s="1" t="s">
        <v>33</v>
      </c>
      <c r="D75" s="1" t="s">
        <v>137</v>
      </c>
      <c r="E75" s="1" t="s">
        <v>38</v>
      </c>
    </row>
    <row r="76" spans="2:11" hidden="1" x14ac:dyDescent="0.15">
      <c r="B76" s="1" t="s">
        <v>24</v>
      </c>
      <c r="C76" s="1" t="s">
        <v>26</v>
      </c>
      <c r="D76" s="1" t="s">
        <v>137</v>
      </c>
      <c r="E76" s="1" t="s">
        <v>38</v>
      </c>
    </row>
    <row r="77" spans="2:11" hidden="1" x14ac:dyDescent="0.15">
      <c r="B77" s="1" t="s">
        <v>24</v>
      </c>
      <c r="C77" s="1" t="s">
        <v>108</v>
      </c>
      <c r="D77" s="1" t="s">
        <v>160</v>
      </c>
      <c r="E77" s="1" t="s">
        <v>38</v>
      </c>
    </row>
    <row r="78" spans="2:11" x14ac:dyDescent="0.15">
      <c r="B78" s="1" t="s">
        <v>31</v>
      </c>
      <c r="C78" s="1" t="s">
        <v>37</v>
      </c>
      <c r="D78" s="1" t="s">
        <v>27</v>
      </c>
      <c r="E78" s="1" t="s">
        <v>28</v>
      </c>
      <c r="F78" s="1" t="s">
        <v>34</v>
      </c>
    </row>
    <row r="79" spans="2:11" hidden="1" x14ac:dyDescent="0.15">
      <c r="B79" s="1" t="s">
        <v>31</v>
      </c>
      <c r="C79" s="1" t="s">
        <v>33</v>
      </c>
      <c r="D79" s="1" t="s">
        <v>137</v>
      </c>
      <c r="E79" s="1" t="s">
        <v>38</v>
      </c>
    </row>
    <row r="80" spans="2:11" hidden="1" x14ac:dyDescent="0.15">
      <c r="B80" s="1" t="s">
        <v>24</v>
      </c>
      <c r="C80" s="1" t="s">
        <v>108</v>
      </c>
      <c r="D80" s="1" t="s">
        <v>195</v>
      </c>
      <c r="E80" s="1" t="s">
        <v>38</v>
      </c>
    </row>
    <row r="81" spans="2:11" x14ac:dyDescent="0.15">
      <c r="B81" s="1" t="s">
        <v>31</v>
      </c>
      <c r="C81" s="1" t="s">
        <v>33</v>
      </c>
      <c r="D81" s="1" t="s">
        <v>27</v>
      </c>
      <c r="E81" s="1" t="s">
        <v>28</v>
      </c>
      <c r="F81" s="1" t="s">
        <v>107</v>
      </c>
      <c r="K81" s="1" t="s">
        <v>422</v>
      </c>
    </row>
    <row r="82" spans="2:11" hidden="1" x14ac:dyDescent="0.15">
      <c r="B82" s="1" t="s">
        <v>31</v>
      </c>
      <c r="C82" s="1" t="s">
        <v>108</v>
      </c>
      <c r="D82" s="1" t="s">
        <v>47</v>
      </c>
      <c r="E82" s="1" t="s">
        <v>38</v>
      </c>
    </row>
    <row r="83" spans="2:11" x14ac:dyDescent="0.15">
      <c r="B83" s="1" t="s">
        <v>24</v>
      </c>
      <c r="C83" s="1" t="s">
        <v>33</v>
      </c>
      <c r="D83" s="1" t="s">
        <v>27</v>
      </c>
      <c r="E83" s="1" t="s">
        <v>28</v>
      </c>
      <c r="F83" s="1" t="s">
        <v>107</v>
      </c>
    </row>
    <row r="84" spans="2:11" hidden="1" x14ac:dyDescent="0.15">
      <c r="B84" s="1" t="s">
        <v>24</v>
      </c>
      <c r="C84" s="1" t="s">
        <v>26</v>
      </c>
      <c r="D84" s="1" t="s">
        <v>27</v>
      </c>
      <c r="E84" s="1" t="s">
        <v>38</v>
      </c>
    </row>
    <row r="85" spans="2:11" hidden="1" x14ac:dyDescent="0.15">
      <c r="B85" s="1" t="s">
        <v>24</v>
      </c>
      <c r="C85" s="1" t="s">
        <v>108</v>
      </c>
      <c r="D85" s="1" t="s">
        <v>137</v>
      </c>
      <c r="E85" s="1" t="s">
        <v>38</v>
      </c>
    </row>
    <row r="86" spans="2:11" hidden="1" x14ac:dyDescent="0.15">
      <c r="B86" s="1" t="s">
        <v>258</v>
      </c>
      <c r="C86" s="1" t="s">
        <v>26</v>
      </c>
      <c r="D86" s="1" t="s">
        <v>57</v>
      </c>
      <c r="E86" s="1" t="s">
        <v>38</v>
      </c>
    </row>
    <row r="87" spans="2:11" x14ac:dyDescent="0.15">
      <c r="B87" s="1" t="s">
        <v>24</v>
      </c>
      <c r="C87" s="1" t="s">
        <v>33</v>
      </c>
      <c r="D87" s="1" t="s">
        <v>261</v>
      </c>
      <c r="E87" s="1" t="s">
        <v>28</v>
      </c>
      <c r="F87" s="1" t="s">
        <v>34</v>
      </c>
      <c r="K87" s="1" t="s">
        <v>368</v>
      </c>
    </row>
    <row r="88" spans="2:11" hidden="1" x14ac:dyDescent="0.15">
      <c r="B88" s="1" t="s">
        <v>31</v>
      </c>
      <c r="C88" s="1" t="s">
        <v>26</v>
      </c>
      <c r="D88" s="1" t="s">
        <v>27</v>
      </c>
      <c r="E88" s="1" t="s">
        <v>38</v>
      </c>
    </row>
    <row r="89" spans="2:11" hidden="1" x14ac:dyDescent="0.15">
      <c r="B89" s="1" t="s">
        <v>24</v>
      </c>
      <c r="C89" s="1" t="s">
        <v>26</v>
      </c>
      <c r="D89" s="1" t="s">
        <v>27</v>
      </c>
      <c r="E89" s="1" t="s">
        <v>38</v>
      </c>
    </row>
    <row r="90" spans="2:11" x14ac:dyDescent="0.15">
      <c r="B90" s="1" t="s">
        <v>31</v>
      </c>
      <c r="C90" s="1" t="s">
        <v>37</v>
      </c>
      <c r="D90" s="1" t="s">
        <v>27</v>
      </c>
      <c r="E90" s="1" t="s">
        <v>28</v>
      </c>
      <c r="F90" s="1" t="s">
        <v>34</v>
      </c>
      <c r="G90" s="1" t="s">
        <v>107</v>
      </c>
      <c r="H90" s="1" t="s">
        <v>325</v>
      </c>
      <c r="I90" s="1" t="s">
        <v>361</v>
      </c>
      <c r="K90" s="1" t="s">
        <v>369</v>
      </c>
    </row>
    <row r="91" spans="2:11" hidden="1" x14ac:dyDescent="0.15">
      <c r="B91" s="1" t="s">
        <v>24</v>
      </c>
      <c r="C91" s="1" t="s">
        <v>26</v>
      </c>
      <c r="D91" s="1" t="s">
        <v>57</v>
      </c>
      <c r="E91" s="1" t="s">
        <v>38</v>
      </c>
    </row>
    <row r="92" spans="2:11" x14ac:dyDescent="0.15">
      <c r="B92" s="1" t="s">
        <v>31</v>
      </c>
      <c r="C92" s="1" t="s">
        <v>26</v>
      </c>
      <c r="D92" s="1" t="s">
        <v>27</v>
      </c>
      <c r="E92" s="1" t="s">
        <v>28</v>
      </c>
      <c r="F92" s="1" t="s">
        <v>34</v>
      </c>
      <c r="K92" s="1" t="s">
        <v>370</v>
      </c>
    </row>
    <row r="93" spans="2:11" hidden="1" x14ac:dyDescent="0.15">
      <c r="B93" s="1" t="s">
        <v>24</v>
      </c>
      <c r="C93" s="1" t="s">
        <v>37</v>
      </c>
      <c r="D93" s="1" t="s">
        <v>27</v>
      </c>
      <c r="E93" s="1" t="s">
        <v>38</v>
      </c>
    </row>
    <row r="94" spans="2:11" hidden="1" x14ac:dyDescent="0.15">
      <c r="B94" s="1" t="s">
        <v>24</v>
      </c>
      <c r="C94" s="1" t="s">
        <v>26</v>
      </c>
      <c r="D94" s="1" t="s">
        <v>137</v>
      </c>
      <c r="E94" s="1" t="s">
        <v>38</v>
      </c>
    </row>
    <row r="95" spans="2:11" x14ac:dyDescent="0.15">
      <c r="B95" s="1" t="s">
        <v>24</v>
      </c>
      <c r="C95" s="1" t="s">
        <v>33</v>
      </c>
      <c r="D95" s="1" t="s">
        <v>27</v>
      </c>
      <c r="E95" s="1" t="s">
        <v>28</v>
      </c>
      <c r="F95" s="1" t="s">
        <v>107</v>
      </c>
    </row>
    <row r="96" spans="2:11" x14ac:dyDescent="0.15">
      <c r="B96" s="1" t="s">
        <v>31</v>
      </c>
      <c r="C96" s="1" t="s">
        <v>37</v>
      </c>
      <c r="D96" s="1" t="s">
        <v>57</v>
      </c>
      <c r="E96" s="1" t="s">
        <v>28</v>
      </c>
      <c r="F96" s="1" t="s">
        <v>34</v>
      </c>
      <c r="K96" s="1" t="s">
        <v>281</v>
      </c>
    </row>
    <row r="97" spans="2:11" hidden="1" x14ac:dyDescent="0.15">
      <c r="B97" s="1" t="s">
        <v>24</v>
      </c>
      <c r="C97" s="1" t="s">
        <v>37</v>
      </c>
      <c r="D97" s="1" t="s">
        <v>27</v>
      </c>
      <c r="E97" s="1" t="s">
        <v>38</v>
      </c>
    </row>
    <row r="98" spans="2:11" x14ac:dyDescent="0.15">
      <c r="B98" s="1" t="s">
        <v>24</v>
      </c>
      <c r="C98" s="1" t="s">
        <v>37</v>
      </c>
      <c r="D98" s="1" t="s">
        <v>27</v>
      </c>
      <c r="E98" s="1" t="s">
        <v>28</v>
      </c>
      <c r="F98" s="1" t="s">
        <v>34</v>
      </c>
      <c r="G98" s="1" t="s">
        <v>326</v>
      </c>
      <c r="H98" s="1" t="s">
        <v>362</v>
      </c>
      <c r="I98" s="1" t="s">
        <v>325</v>
      </c>
      <c r="J98" s="1" t="s">
        <v>107</v>
      </c>
    </row>
    <row r="99" spans="2:11" hidden="1" x14ac:dyDescent="0.15">
      <c r="B99" s="1" t="s">
        <v>31</v>
      </c>
      <c r="C99" s="1" t="s">
        <v>33</v>
      </c>
      <c r="D99" s="1" t="s">
        <v>195</v>
      </c>
      <c r="E99" s="1" t="s">
        <v>38</v>
      </c>
    </row>
    <row r="100" spans="2:11" hidden="1" x14ac:dyDescent="0.15">
      <c r="B100" s="1" t="s">
        <v>24</v>
      </c>
      <c r="C100" s="1" t="s">
        <v>108</v>
      </c>
      <c r="D100" s="1" t="s">
        <v>195</v>
      </c>
      <c r="E100" s="1" t="s">
        <v>38</v>
      </c>
    </row>
    <row r="101" spans="2:11" x14ac:dyDescent="0.15">
      <c r="B101" s="1" t="s">
        <v>24</v>
      </c>
      <c r="C101" s="1" t="s">
        <v>37</v>
      </c>
      <c r="D101" s="1" t="s">
        <v>27</v>
      </c>
      <c r="E101" s="1" t="s">
        <v>28</v>
      </c>
      <c r="F101" s="1" t="s">
        <v>34</v>
      </c>
    </row>
    <row r="102" spans="2:11" x14ac:dyDescent="0.15">
      <c r="B102" s="1" t="s">
        <v>31</v>
      </c>
      <c r="C102" s="1" t="s">
        <v>37</v>
      </c>
      <c r="D102" s="1" t="s">
        <v>27</v>
      </c>
      <c r="E102" s="1" t="s">
        <v>28</v>
      </c>
      <c r="F102" s="1" t="s">
        <v>34</v>
      </c>
      <c r="K102" s="1" t="s">
        <v>371</v>
      </c>
    </row>
    <row r="103" spans="2:11" hidden="1" x14ac:dyDescent="0.15">
      <c r="B103" s="1" t="s">
        <v>24</v>
      </c>
      <c r="C103" s="1" t="s">
        <v>26</v>
      </c>
      <c r="D103" s="1" t="s">
        <v>27</v>
      </c>
      <c r="E103" s="1" t="s">
        <v>38</v>
      </c>
    </row>
    <row r="104" spans="2:11" hidden="1" x14ac:dyDescent="0.15">
      <c r="B104" s="1" t="s">
        <v>31</v>
      </c>
      <c r="C104" s="1" t="s">
        <v>26</v>
      </c>
      <c r="D104" s="1" t="s">
        <v>27</v>
      </c>
      <c r="E104" s="1" t="s">
        <v>38</v>
      </c>
    </row>
    <row r="105" spans="2:11" x14ac:dyDescent="0.15">
      <c r="B105" s="1" t="s">
        <v>24</v>
      </c>
      <c r="C105" s="1" t="s">
        <v>37</v>
      </c>
      <c r="D105" s="1" t="s">
        <v>27</v>
      </c>
      <c r="E105" s="1" t="s">
        <v>28</v>
      </c>
      <c r="F105" s="1" t="s">
        <v>34</v>
      </c>
      <c r="K105" s="1" t="s">
        <v>372</v>
      </c>
    </row>
    <row r="106" spans="2:11" hidden="1" x14ac:dyDescent="0.15">
      <c r="B106" s="1" t="s">
        <v>24</v>
      </c>
      <c r="C106" s="1" t="s">
        <v>37</v>
      </c>
      <c r="D106" s="1" t="s">
        <v>57</v>
      </c>
      <c r="E106" s="1" t="s">
        <v>38</v>
      </c>
    </row>
    <row r="107" spans="2:11" hidden="1" x14ac:dyDescent="0.15">
      <c r="B107" s="1" t="s">
        <v>31</v>
      </c>
      <c r="C107" s="1" t="s">
        <v>108</v>
      </c>
      <c r="D107" s="1" t="s">
        <v>27</v>
      </c>
      <c r="E107" s="1" t="s">
        <v>38</v>
      </c>
    </row>
    <row r="108" spans="2:11" hidden="1" x14ac:dyDescent="0.15">
      <c r="B108" s="1" t="s">
        <v>31</v>
      </c>
      <c r="C108" s="1" t="s">
        <v>37</v>
      </c>
      <c r="D108" s="1" t="s">
        <v>57</v>
      </c>
      <c r="E108" s="1" t="s">
        <v>38</v>
      </c>
    </row>
    <row r="109" spans="2:11" hidden="1" x14ac:dyDescent="0.15">
      <c r="B109" s="1" t="s">
        <v>24</v>
      </c>
      <c r="C109" s="1" t="s">
        <v>108</v>
      </c>
      <c r="D109" s="1" t="s">
        <v>27</v>
      </c>
      <c r="E109" s="1" t="s">
        <v>38</v>
      </c>
    </row>
    <row r="110" spans="2:11" hidden="1" x14ac:dyDescent="0.15">
      <c r="B110" s="1" t="s">
        <v>24</v>
      </c>
      <c r="C110" s="1" t="s">
        <v>108</v>
      </c>
      <c r="D110" s="1" t="s">
        <v>160</v>
      </c>
      <c r="E110" s="1" t="s">
        <v>38</v>
      </c>
    </row>
    <row r="111" spans="2:11" hidden="1" x14ac:dyDescent="0.15">
      <c r="B111" s="1" t="s">
        <v>24</v>
      </c>
      <c r="C111" s="1" t="s">
        <v>33</v>
      </c>
      <c r="D111" s="1" t="s">
        <v>195</v>
      </c>
      <c r="E111" s="1" t="s">
        <v>38</v>
      </c>
    </row>
    <row r="112" spans="2:11" hidden="1" x14ac:dyDescent="0.15">
      <c r="B112" s="1" t="s">
        <v>31</v>
      </c>
      <c r="C112" s="1" t="s">
        <v>26</v>
      </c>
      <c r="D112" s="1" t="s">
        <v>57</v>
      </c>
      <c r="E112" s="1" t="s">
        <v>38</v>
      </c>
    </row>
    <row r="113" spans="2:11" hidden="1" x14ac:dyDescent="0.15">
      <c r="B113" s="1" t="s">
        <v>24</v>
      </c>
      <c r="C113" s="1" t="s">
        <v>26</v>
      </c>
      <c r="D113" s="1" t="s">
        <v>27</v>
      </c>
      <c r="E113" s="1" t="s">
        <v>38</v>
      </c>
    </row>
    <row r="114" spans="2:11" hidden="1" x14ac:dyDescent="0.15">
      <c r="B114" s="1" t="s">
        <v>24</v>
      </c>
      <c r="C114" s="1" t="s">
        <v>37</v>
      </c>
      <c r="D114" s="1" t="s">
        <v>27</v>
      </c>
      <c r="E114" s="1" t="s">
        <v>38</v>
      </c>
    </row>
    <row r="115" spans="2:11" x14ac:dyDescent="0.15">
      <c r="B115" s="9" t="s">
        <v>31</v>
      </c>
      <c r="C115" s="9" t="s">
        <v>37</v>
      </c>
      <c r="D115" s="9" t="s">
        <v>27</v>
      </c>
      <c r="E115" s="7" t="s">
        <v>28</v>
      </c>
      <c r="F115" s="1" t="s">
        <v>34</v>
      </c>
      <c r="G115" s="9" t="s">
        <v>107</v>
      </c>
      <c r="K115" s="8"/>
    </row>
    <row r="116" spans="2:11" x14ac:dyDescent="0.15">
      <c r="B116" s="1" t="s">
        <v>24</v>
      </c>
      <c r="C116" s="1" t="s">
        <v>37</v>
      </c>
      <c r="D116" s="1" t="s">
        <v>27</v>
      </c>
      <c r="E116" s="5" t="s">
        <v>28</v>
      </c>
      <c r="F116" s="5" t="s">
        <v>34</v>
      </c>
    </row>
    <row r="117" spans="2:11" hidden="1" x14ac:dyDescent="0.15">
      <c r="B117" s="1" t="s">
        <v>24</v>
      </c>
      <c r="C117" s="1" t="s">
        <v>37</v>
      </c>
      <c r="D117" s="5" t="s">
        <v>195</v>
      </c>
      <c r="E117" s="1" t="s">
        <v>38</v>
      </c>
    </row>
    <row r="118" spans="2:11" x14ac:dyDescent="0.15">
      <c r="B118" s="1" t="s">
        <v>24</v>
      </c>
      <c r="C118" s="1" t="s">
        <v>37</v>
      </c>
      <c r="D118" s="1" t="s">
        <v>57</v>
      </c>
      <c r="E118" s="5" t="s">
        <v>28</v>
      </c>
      <c r="F118" s="5" t="s">
        <v>188</v>
      </c>
    </row>
    <row r="119" spans="2:11" x14ac:dyDescent="0.15">
      <c r="B119" s="1" t="s">
        <v>24</v>
      </c>
      <c r="C119" s="1" t="s">
        <v>37</v>
      </c>
      <c r="D119" s="1" t="s">
        <v>27</v>
      </c>
      <c r="E119" s="5" t="s">
        <v>28</v>
      </c>
      <c r="F119" s="5" t="s">
        <v>327</v>
      </c>
    </row>
    <row r="120" spans="2:11" hidden="1" x14ac:dyDescent="0.15">
      <c r="B120" s="18" t="s">
        <v>24</v>
      </c>
      <c r="C120" s="1" t="s">
        <v>108</v>
      </c>
      <c r="D120" s="17" t="s">
        <v>47</v>
      </c>
      <c r="E120" s="18" t="s">
        <v>38</v>
      </c>
      <c r="F120" s="15"/>
      <c r="K120" s="15"/>
    </row>
    <row r="121" spans="2:11" hidden="1" x14ac:dyDescent="0.15">
      <c r="B121" s="1" t="s">
        <v>24</v>
      </c>
      <c r="C121" s="1" t="s">
        <v>37</v>
      </c>
      <c r="D121" s="1" t="s">
        <v>57</v>
      </c>
      <c r="E121" s="1" t="s">
        <v>38</v>
      </c>
    </row>
    <row r="122" spans="2:11" hidden="1" x14ac:dyDescent="0.15">
      <c r="B122" s="18" t="s">
        <v>24</v>
      </c>
      <c r="C122" s="1" t="s">
        <v>108</v>
      </c>
      <c r="D122" s="18" t="s">
        <v>57</v>
      </c>
      <c r="E122" s="18" t="s">
        <v>38</v>
      </c>
      <c r="F122" s="15"/>
      <c r="K122" s="15"/>
    </row>
    <row r="123" spans="2:11" hidden="1" x14ac:dyDescent="0.15">
      <c r="B123" s="18" t="s">
        <v>24</v>
      </c>
      <c r="C123" s="1" t="s">
        <v>108</v>
      </c>
      <c r="D123" s="18" t="s">
        <v>57</v>
      </c>
      <c r="E123" s="18" t="s">
        <v>38</v>
      </c>
      <c r="F123" s="15"/>
      <c r="K123" s="15"/>
    </row>
    <row r="124" spans="2:11" hidden="1" x14ac:dyDescent="0.15">
      <c r="B124" s="1" t="s">
        <v>24</v>
      </c>
      <c r="C124" s="1" t="s">
        <v>26</v>
      </c>
      <c r="D124" s="1" t="s">
        <v>27</v>
      </c>
      <c r="E124" s="1" t="s">
        <v>38</v>
      </c>
    </row>
    <row r="125" spans="2:11" hidden="1" x14ac:dyDescent="0.15">
      <c r="B125" s="18" t="s">
        <v>24</v>
      </c>
      <c r="C125" s="1" t="s">
        <v>108</v>
      </c>
      <c r="D125" s="18" t="s">
        <v>160</v>
      </c>
      <c r="E125" s="18" t="s">
        <v>38</v>
      </c>
      <c r="F125" s="15"/>
      <c r="K125" s="15"/>
    </row>
    <row r="126" spans="2:11" hidden="1" x14ac:dyDescent="0.15">
      <c r="B126" s="18" t="s">
        <v>24</v>
      </c>
      <c r="C126" s="1" t="s">
        <v>108</v>
      </c>
      <c r="D126" s="18" t="s">
        <v>57</v>
      </c>
      <c r="E126" s="18" t="s">
        <v>38</v>
      </c>
      <c r="F126" s="15"/>
      <c r="K126" s="15"/>
    </row>
    <row r="127" spans="2:11" hidden="1" x14ac:dyDescent="0.15">
      <c r="B127" s="18" t="s">
        <v>24</v>
      </c>
      <c r="C127" s="1" t="s">
        <v>108</v>
      </c>
      <c r="D127" s="18" t="s">
        <v>57</v>
      </c>
      <c r="E127" s="18" t="s">
        <v>38</v>
      </c>
      <c r="F127" s="15"/>
      <c r="K127" s="15"/>
    </row>
    <row r="128" spans="2:11" x14ac:dyDescent="0.15">
      <c r="B128" s="1" t="s">
        <v>31</v>
      </c>
      <c r="C128" s="1" t="s">
        <v>26</v>
      </c>
      <c r="D128" s="1" t="s">
        <v>27</v>
      </c>
      <c r="E128" s="5" t="s">
        <v>28</v>
      </c>
      <c r="F128" s="5" t="s">
        <v>325</v>
      </c>
    </row>
    <row r="129" spans="2:11" x14ac:dyDescent="0.15">
      <c r="B129" s="1" t="s">
        <v>24</v>
      </c>
      <c r="C129" s="1" t="s">
        <v>108</v>
      </c>
      <c r="D129" s="1" t="s">
        <v>27</v>
      </c>
      <c r="E129" s="5" t="s">
        <v>28</v>
      </c>
      <c r="F129" s="5" t="s">
        <v>34</v>
      </c>
      <c r="K129" s="1" t="s">
        <v>373</v>
      </c>
    </row>
    <row r="130" spans="2:11" x14ac:dyDescent="0.15">
      <c r="B130" s="1" t="s">
        <v>24</v>
      </c>
      <c r="C130" s="1" t="s">
        <v>26</v>
      </c>
      <c r="D130" s="5" t="s">
        <v>195</v>
      </c>
      <c r="E130" s="5" t="s">
        <v>28</v>
      </c>
      <c r="F130" s="5" t="s">
        <v>326</v>
      </c>
    </row>
    <row r="131" spans="2:11" hidden="1" x14ac:dyDescent="0.15">
      <c r="B131" s="1" t="s">
        <v>24</v>
      </c>
      <c r="C131" s="1" t="s">
        <v>26</v>
      </c>
      <c r="D131" s="1" t="s">
        <v>57</v>
      </c>
      <c r="E131" s="1" t="s">
        <v>38</v>
      </c>
    </row>
    <row r="132" spans="2:11" hidden="1" x14ac:dyDescent="0.15">
      <c r="B132" s="1" t="s">
        <v>24</v>
      </c>
      <c r="C132" s="1" t="s">
        <v>33</v>
      </c>
      <c r="D132" s="5" t="s">
        <v>195</v>
      </c>
      <c r="E132" s="1" t="s">
        <v>38</v>
      </c>
    </row>
    <row r="133" spans="2:11" hidden="1" x14ac:dyDescent="0.15">
      <c r="B133" s="1" t="s">
        <v>24</v>
      </c>
      <c r="C133" s="1" t="s">
        <v>37</v>
      </c>
      <c r="D133" s="1" t="s">
        <v>57</v>
      </c>
      <c r="E133" s="1" t="s">
        <v>38</v>
      </c>
    </row>
    <row r="134" spans="2:11" hidden="1" x14ac:dyDescent="0.15">
      <c r="B134" s="1" t="s">
        <v>24</v>
      </c>
      <c r="C134" s="1" t="s">
        <v>26</v>
      </c>
      <c r="D134" s="1" t="s">
        <v>27</v>
      </c>
      <c r="E134" s="1" t="s">
        <v>38</v>
      </c>
    </row>
    <row r="135" spans="2:11" hidden="1" x14ac:dyDescent="0.15">
      <c r="B135" s="1" t="s">
        <v>31</v>
      </c>
      <c r="C135" s="1" t="s">
        <v>26</v>
      </c>
      <c r="D135" s="1" t="s">
        <v>27</v>
      </c>
      <c r="E135" s="1" t="s">
        <v>38</v>
      </c>
    </row>
    <row r="136" spans="2:11" hidden="1" x14ac:dyDescent="0.15">
      <c r="B136" s="1" t="s">
        <v>31</v>
      </c>
      <c r="C136" s="1" t="s">
        <v>37</v>
      </c>
      <c r="D136" s="1" t="s">
        <v>27</v>
      </c>
      <c r="E136" s="1" t="s">
        <v>38</v>
      </c>
    </row>
    <row r="137" spans="2:11" hidden="1" x14ac:dyDescent="0.15">
      <c r="B137" s="1" t="s">
        <v>31</v>
      </c>
      <c r="C137" s="1" t="s">
        <v>33</v>
      </c>
      <c r="D137" s="1" t="s">
        <v>27</v>
      </c>
      <c r="E137" s="1" t="s">
        <v>38</v>
      </c>
    </row>
    <row r="138" spans="2:11" hidden="1" x14ac:dyDescent="0.15">
      <c r="B138" s="1" t="s">
        <v>24</v>
      </c>
      <c r="C138" s="1" t="s">
        <v>37</v>
      </c>
      <c r="D138" s="1" t="s">
        <v>27</v>
      </c>
      <c r="E138" s="1" t="s">
        <v>38</v>
      </c>
    </row>
    <row r="139" spans="2:11" x14ac:dyDescent="0.15">
      <c r="B139" s="1" t="s">
        <v>24</v>
      </c>
      <c r="C139" s="1" t="s">
        <v>37</v>
      </c>
      <c r="D139" s="1" t="s">
        <v>27</v>
      </c>
      <c r="E139" s="1" t="s">
        <v>28</v>
      </c>
      <c r="F139" s="1" t="s">
        <v>34</v>
      </c>
      <c r="G139" s="1" t="s">
        <v>107</v>
      </c>
      <c r="H139" s="1" t="s">
        <v>325</v>
      </c>
      <c r="I139" s="1" t="s">
        <v>420</v>
      </c>
      <c r="K139" s="1" t="s">
        <v>421</v>
      </c>
    </row>
    <row r="140" spans="2:11" hidden="1" x14ac:dyDescent="0.15">
      <c r="B140" s="1" t="s">
        <v>31</v>
      </c>
      <c r="C140" s="1" t="s">
        <v>26</v>
      </c>
      <c r="D140" s="1" t="s">
        <v>27</v>
      </c>
      <c r="E140" s="1" t="s">
        <v>38</v>
      </c>
    </row>
    <row r="141" spans="2:11" x14ac:dyDescent="0.15">
      <c r="B141" s="1" t="s">
        <v>24</v>
      </c>
      <c r="C141" s="1" t="s">
        <v>33</v>
      </c>
      <c r="D141" s="1" t="s">
        <v>195</v>
      </c>
      <c r="E141" s="1" t="s">
        <v>28</v>
      </c>
      <c r="F141" s="1" t="s">
        <v>107</v>
      </c>
    </row>
    <row r="142" spans="2:11" hidden="1" x14ac:dyDescent="0.15">
      <c r="B142" s="1" t="s">
        <v>31</v>
      </c>
      <c r="C142" s="1" t="s">
        <v>26</v>
      </c>
      <c r="D142" s="1" t="s">
        <v>47</v>
      </c>
      <c r="E142" s="1" t="s">
        <v>38</v>
      </c>
    </row>
    <row r="143" spans="2:11" x14ac:dyDescent="0.15">
      <c r="B143" s="1" t="s">
        <v>31</v>
      </c>
      <c r="C143" s="1" t="s">
        <v>37</v>
      </c>
      <c r="D143" s="1" t="s">
        <v>83</v>
      </c>
      <c r="E143" s="1" t="s">
        <v>28</v>
      </c>
      <c r="F143" s="1" t="s">
        <v>107</v>
      </c>
      <c r="G143" s="1" t="s">
        <v>326</v>
      </c>
      <c r="H143" s="1" t="s">
        <v>325</v>
      </c>
    </row>
    <row r="144" spans="2:11" hidden="1" x14ac:dyDescent="0.15">
      <c r="B144" s="1" t="s">
        <v>31</v>
      </c>
      <c r="C144" s="1" t="s">
        <v>26</v>
      </c>
      <c r="D144" s="1" t="s">
        <v>57</v>
      </c>
      <c r="E144" s="1" t="s">
        <v>38</v>
      </c>
    </row>
    <row r="145" spans="2:5" hidden="1" x14ac:dyDescent="0.15">
      <c r="B145" s="1" t="s">
        <v>31</v>
      </c>
      <c r="C145" s="1" t="s">
        <v>108</v>
      </c>
      <c r="D145" s="1" t="s">
        <v>47</v>
      </c>
      <c r="E145" s="1" t="s">
        <v>38</v>
      </c>
    </row>
    <row r="146" spans="2:5" hidden="1" x14ac:dyDescent="0.15">
      <c r="B146" s="1" t="s">
        <v>24</v>
      </c>
      <c r="C146" s="1" t="s">
        <v>108</v>
      </c>
      <c r="D146" s="1" t="s">
        <v>160</v>
      </c>
      <c r="E146" s="1" t="s">
        <v>38</v>
      </c>
    </row>
    <row r="147" spans="2:5" hidden="1" x14ac:dyDescent="0.15">
      <c r="B147" s="1" t="s">
        <v>31</v>
      </c>
      <c r="C147" s="1" t="s">
        <v>26</v>
      </c>
      <c r="D147" s="1" t="s">
        <v>27</v>
      </c>
      <c r="E147" s="1" t="s">
        <v>38</v>
      </c>
    </row>
    <row r="148" spans="2:5" hidden="1" x14ac:dyDescent="0.15">
      <c r="B148" s="1" t="s">
        <v>24</v>
      </c>
      <c r="C148" s="1" t="s">
        <v>33</v>
      </c>
      <c r="D148" s="1" t="s">
        <v>195</v>
      </c>
      <c r="E148" s="1" t="s">
        <v>38</v>
      </c>
    </row>
    <row r="149" spans="2:5" hidden="1" x14ac:dyDescent="0.15">
      <c r="B149" s="1" t="s">
        <v>31</v>
      </c>
      <c r="C149" s="1" t="s">
        <v>26</v>
      </c>
      <c r="D149" s="1" t="s">
        <v>47</v>
      </c>
      <c r="E149" s="1" t="s">
        <v>38</v>
      </c>
    </row>
    <row r="150" spans="2:5" x14ac:dyDescent="0.15">
      <c r="B150" s="1"/>
      <c r="C150" s="1"/>
      <c r="D150" s="1"/>
      <c r="E150" s="1"/>
    </row>
    <row r="151" spans="2:5" x14ac:dyDescent="0.15">
      <c r="B151" s="1"/>
      <c r="C151" s="1"/>
      <c r="D151" s="1"/>
      <c r="E151" s="1"/>
    </row>
    <row r="152" spans="2:5" x14ac:dyDescent="0.15">
      <c r="B152" s="1"/>
      <c r="C152" s="1"/>
      <c r="D152" s="1"/>
      <c r="E152" s="1"/>
    </row>
    <row r="154" spans="2:5" x14ac:dyDescent="0.15">
      <c r="E154" s="11"/>
    </row>
    <row r="155" spans="2:5" x14ac:dyDescent="0.15">
      <c r="E155" s="10"/>
    </row>
    <row r="157" spans="2:5" x14ac:dyDescent="0.15">
      <c r="E157" s="11"/>
    </row>
    <row r="160" spans="2:5" x14ac:dyDescent="0.15">
      <c r="E160" s="12"/>
    </row>
    <row r="161" spans="6:7" x14ac:dyDescent="0.15">
      <c r="F161" s="1"/>
    </row>
    <row r="162" spans="6:7" x14ac:dyDescent="0.15">
      <c r="G162" s="11"/>
    </row>
    <row r="163" spans="6:7" x14ac:dyDescent="0.15">
      <c r="F163" s="10"/>
    </row>
    <row r="164" spans="6:7" x14ac:dyDescent="0.15">
      <c r="G164" s="11"/>
    </row>
    <row r="165" spans="6:7" x14ac:dyDescent="0.15">
      <c r="F165" s="10"/>
    </row>
    <row r="166" spans="6:7" x14ac:dyDescent="0.15">
      <c r="G166" s="11"/>
    </row>
    <row r="167" spans="6:7" x14ac:dyDescent="0.15">
      <c r="F167" s="5"/>
    </row>
    <row r="168" spans="6:7" x14ac:dyDescent="0.15">
      <c r="G168" s="11"/>
    </row>
    <row r="169" spans="6:7" x14ac:dyDescent="0.15">
      <c r="F169" s="1"/>
    </row>
    <row r="170" spans="6:7" x14ac:dyDescent="0.15">
      <c r="G170" s="11"/>
    </row>
    <row r="171" spans="6:7" x14ac:dyDescent="0.15">
      <c r="F171" s="5"/>
    </row>
    <row r="172" spans="6:7" x14ac:dyDescent="0.15">
      <c r="G172" s="11"/>
    </row>
    <row r="173" spans="6:7" x14ac:dyDescent="0.15">
      <c r="F173" s="10"/>
    </row>
    <row r="174" spans="6:7" x14ac:dyDescent="0.15">
      <c r="G174" s="11"/>
    </row>
    <row r="175" spans="6:7" x14ac:dyDescent="0.15">
      <c r="F175" s="10"/>
      <c r="G175" s="11"/>
    </row>
    <row r="176" spans="6:7" x14ac:dyDescent="0.15">
      <c r="G176" s="11"/>
    </row>
    <row r="177" spans="6:7" x14ac:dyDescent="0.15">
      <c r="F177" s="10"/>
      <c r="G177" s="11"/>
    </row>
    <row r="178" spans="6:7" x14ac:dyDescent="0.15">
      <c r="G178" s="11"/>
    </row>
  </sheetData>
  <autoFilter ref="B1:K149" xr:uid="{E9B31825-AA14-7B4C-A7DA-1EB9FB914030}">
    <filterColumn colId="3">
      <filters>
        <filter val="No"/>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992AF-0CF1-214E-9CBB-65805A1390B2}">
  <dimension ref="A1:C9"/>
  <sheetViews>
    <sheetView zoomScale="131" workbookViewId="0">
      <selection activeCell="G17" sqref="G17"/>
    </sheetView>
  </sheetViews>
  <sheetFormatPr baseColWidth="10" defaultRowHeight="13" x14ac:dyDescent="0.15"/>
  <cols>
    <col min="1" max="1" width="53.33203125" customWidth="1"/>
    <col min="2" max="2" width="9" style="25" customWidth="1"/>
    <col min="3" max="3" width="10.83203125" style="25"/>
  </cols>
  <sheetData>
    <row r="1" spans="1:3" x14ac:dyDescent="0.15">
      <c r="A1" t="s">
        <v>462</v>
      </c>
      <c r="B1" s="25" t="s">
        <v>464</v>
      </c>
      <c r="C1" s="25" t="s">
        <v>463</v>
      </c>
    </row>
    <row r="2" spans="1:3" x14ac:dyDescent="0.15">
      <c r="A2" s="1" t="s">
        <v>34</v>
      </c>
      <c r="B2" s="26">
        <v>31</v>
      </c>
      <c r="C2" s="24">
        <f t="shared" ref="C2:C9" si="0">B2/49</f>
        <v>0.63265306122448983</v>
      </c>
    </row>
    <row r="3" spans="1:3" x14ac:dyDescent="0.15">
      <c r="A3" s="10" t="s">
        <v>326</v>
      </c>
      <c r="B3" s="27">
        <v>5</v>
      </c>
      <c r="C3" s="24">
        <f t="shared" si="0"/>
        <v>0.10204081632653061</v>
      </c>
    </row>
    <row r="4" spans="1:3" x14ac:dyDescent="0.15">
      <c r="A4" s="10" t="s">
        <v>325</v>
      </c>
      <c r="B4" s="27">
        <v>10</v>
      </c>
      <c r="C4" s="24">
        <f t="shared" si="0"/>
        <v>0.20408163265306123</v>
      </c>
    </row>
    <row r="5" spans="1:3" x14ac:dyDescent="0.15">
      <c r="A5" s="5" t="s">
        <v>327</v>
      </c>
      <c r="B5" s="28">
        <v>2</v>
      </c>
      <c r="C5" s="24">
        <f t="shared" si="0"/>
        <v>4.0816326530612242E-2</v>
      </c>
    </row>
    <row r="6" spans="1:3" x14ac:dyDescent="0.15">
      <c r="A6" s="1" t="s">
        <v>107</v>
      </c>
      <c r="B6" s="26">
        <v>19</v>
      </c>
      <c r="C6" s="24">
        <f t="shared" si="0"/>
        <v>0.38775510204081631</v>
      </c>
    </row>
    <row r="7" spans="1:3" x14ac:dyDescent="0.15">
      <c r="A7" s="5" t="s">
        <v>188</v>
      </c>
      <c r="B7" s="28">
        <v>2</v>
      </c>
      <c r="C7" s="24">
        <f t="shared" si="0"/>
        <v>4.0816326530612242E-2</v>
      </c>
    </row>
    <row r="8" spans="1:3" x14ac:dyDescent="0.15">
      <c r="A8" s="10" t="s">
        <v>461</v>
      </c>
      <c r="B8" s="25">
        <v>2</v>
      </c>
      <c r="C8" s="24">
        <f t="shared" si="0"/>
        <v>4.0816326530612242E-2</v>
      </c>
    </row>
    <row r="9" spans="1:3" x14ac:dyDescent="0.15">
      <c r="A9" s="10" t="s">
        <v>362</v>
      </c>
      <c r="B9" s="25">
        <v>1</v>
      </c>
      <c r="C9" s="24">
        <f t="shared" si="0"/>
        <v>2.0408163265306121E-2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8DC0A-1B12-D84A-B8A3-CDD071465BC0}">
  <dimension ref="A2:C14"/>
  <sheetViews>
    <sheetView workbookViewId="0">
      <selection activeCell="C2" sqref="C2"/>
    </sheetView>
  </sheetViews>
  <sheetFormatPr baseColWidth="10" defaultRowHeight="13" x14ac:dyDescent="0.15"/>
  <sheetData>
    <row r="2" spans="1:3" x14ac:dyDescent="0.15">
      <c r="A2" t="s">
        <v>375</v>
      </c>
      <c r="B2">
        <v>93</v>
      </c>
      <c r="C2" s="20">
        <f>B2/148</f>
        <v>0.6283783783783784</v>
      </c>
    </row>
    <row r="3" spans="1:3" x14ac:dyDescent="0.15">
      <c r="A3" t="s">
        <v>374</v>
      </c>
      <c r="B3">
        <v>54</v>
      </c>
      <c r="C3" s="20">
        <f>B3/148</f>
        <v>0.36486486486486486</v>
      </c>
    </row>
    <row r="4" spans="1:3" x14ac:dyDescent="0.15">
      <c r="A4" t="s">
        <v>376</v>
      </c>
      <c r="B4">
        <v>1</v>
      </c>
      <c r="C4" s="20">
        <f>B4/148</f>
        <v>6.7567567567567571E-3</v>
      </c>
    </row>
    <row r="9" spans="1:3" x14ac:dyDescent="0.15">
      <c r="B9" s="1" t="s">
        <v>38</v>
      </c>
    </row>
    <row r="10" spans="1:3" x14ac:dyDescent="0.15">
      <c r="B10">
        <v>99</v>
      </c>
    </row>
    <row r="11" spans="1:3" x14ac:dyDescent="0.15">
      <c r="B11" s="11">
        <f>B10/148</f>
        <v>0.66891891891891897</v>
      </c>
    </row>
    <row r="12" spans="1:3" x14ac:dyDescent="0.15">
      <c r="B12" s="10" t="s">
        <v>28</v>
      </c>
    </row>
    <row r="13" spans="1:3" x14ac:dyDescent="0.15">
      <c r="B13">
        <v>49</v>
      </c>
    </row>
    <row r="14" spans="1:3" x14ac:dyDescent="0.15">
      <c r="B14" s="11">
        <f>B13/148</f>
        <v>0.33108108108108109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3DA8D-DB04-9449-90A0-364166860C21}">
  <dimension ref="B1:Q118"/>
  <sheetViews>
    <sheetView workbookViewId="0">
      <selection activeCell="G42" sqref="G42"/>
    </sheetView>
  </sheetViews>
  <sheetFormatPr baseColWidth="10" defaultRowHeight="13" x14ac:dyDescent="0.15"/>
  <cols>
    <col min="4" max="4" width="28.6640625" customWidth="1"/>
    <col min="5" max="5" width="18" customWidth="1"/>
  </cols>
  <sheetData>
    <row r="1" spans="4:17" x14ac:dyDescent="0.15">
      <c r="D1" s="9" t="s">
        <v>12</v>
      </c>
      <c r="E1" s="8" t="s">
        <v>454</v>
      </c>
      <c r="F1" s="8" t="s">
        <v>446</v>
      </c>
      <c r="G1" s="8" t="s">
        <v>447</v>
      </c>
      <c r="H1" s="8" t="s">
        <v>448</v>
      </c>
      <c r="I1" s="8" t="s">
        <v>449</v>
      </c>
      <c r="J1" s="8" t="s">
        <v>450</v>
      </c>
      <c r="K1" s="8" t="s">
        <v>451</v>
      </c>
      <c r="L1" s="8" t="s">
        <v>452</v>
      </c>
      <c r="M1" s="8" t="s">
        <v>453</v>
      </c>
      <c r="N1" s="8"/>
      <c r="O1" s="8"/>
      <c r="P1" s="8"/>
      <c r="Q1" s="8"/>
    </row>
    <row r="2" spans="4:17" x14ac:dyDescent="0.15">
      <c r="D2" s="1" t="s">
        <v>201</v>
      </c>
      <c r="E2" t="s">
        <v>245</v>
      </c>
      <c r="F2" t="s">
        <v>304</v>
      </c>
      <c r="G2" t="s">
        <v>104</v>
      </c>
    </row>
    <row r="3" spans="4:17" x14ac:dyDescent="0.15">
      <c r="D3" s="1" t="s">
        <v>139</v>
      </c>
      <c r="E3" t="s">
        <v>213</v>
      </c>
      <c r="F3" t="s">
        <v>438</v>
      </c>
      <c r="G3" t="s">
        <v>304</v>
      </c>
      <c r="H3" t="s">
        <v>104</v>
      </c>
      <c r="I3" t="s">
        <v>439</v>
      </c>
    </row>
    <row r="4" spans="4:17" x14ac:dyDescent="0.15">
      <c r="D4" s="1" t="s">
        <v>213</v>
      </c>
      <c r="E4" t="s">
        <v>438</v>
      </c>
      <c r="F4" t="s">
        <v>440</v>
      </c>
      <c r="G4" t="s">
        <v>109</v>
      </c>
      <c r="H4" t="s">
        <v>104</v>
      </c>
    </row>
    <row r="5" spans="4:17" x14ac:dyDescent="0.15">
      <c r="D5" s="1" t="s">
        <v>201</v>
      </c>
      <c r="E5" t="s">
        <v>220</v>
      </c>
      <c r="F5" t="s">
        <v>109</v>
      </c>
      <c r="G5" t="s">
        <v>104</v>
      </c>
    </row>
    <row r="6" spans="4:17" x14ac:dyDescent="0.15">
      <c r="D6" s="1" t="s">
        <v>201</v>
      </c>
      <c r="E6" t="s">
        <v>441</v>
      </c>
      <c r="F6" t="s">
        <v>213</v>
      </c>
      <c r="G6" t="s">
        <v>438</v>
      </c>
      <c r="H6" t="s">
        <v>304</v>
      </c>
      <c r="I6" t="s">
        <v>220</v>
      </c>
      <c r="J6" t="s">
        <v>104</v>
      </c>
    </row>
    <row r="7" spans="4:17" x14ac:dyDescent="0.15">
      <c r="D7" s="1" t="s">
        <v>201</v>
      </c>
      <c r="E7" t="s">
        <v>402</v>
      </c>
      <c r="F7" t="s">
        <v>441</v>
      </c>
      <c r="G7" t="s">
        <v>213</v>
      </c>
      <c r="H7" t="s">
        <v>442</v>
      </c>
      <c r="I7" t="s">
        <v>109</v>
      </c>
      <c r="J7" t="s">
        <v>104</v>
      </c>
    </row>
    <row r="8" spans="4:17" x14ac:dyDescent="0.15">
      <c r="D8" s="1" t="s">
        <v>201</v>
      </c>
      <c r="E8" t="s">
        <v>441</v>
      </c>
      <c r="F8" t="s">
        <v>213</v>
      </c>
      <c r="G8" t="s">
        <v>245</v>
      </c>
      <c r="H8" t="s">
        <v>304</v>
      </c>
      <c r="I8" t="s">
        <v>109</v>
      </c>
      <c r="J8" t="s">
        <v>104</v>
      </c>
    </row>
    <row r="9" spans="4:17" x14ac:dyDescent="0.15">
      <c r="D9" s="1" t="s">
        <v>201</v>
      </c>
      <c r="E9" t="s">
        <v>441</v>
      </c>
      <c r="F9" t="s">
        <v>213</v>
      </c>
      <c r="G9" t="s">
        <v>245</v>
      </c>
      <c r="H9" t="s">
        <v>255</v>
      </c>
      <c r="I9" t="s">
        <v>438</v>
      </c>
      <c r="J9" t="s">
        <v>304</v>
      </c>
      <c r="K9" t="s">
        <v>442</v>
      </c>
      <c r="L9" t="s">
        <v>220</v>
      </c>
    </row>
    <row r="10" spans="4:17" x14ac:dyDescent="0.15">
      <c r="D10" s="1" t="s">
        <v>201</v>
      </c>
      <c r="E10" t="s">
        <v>441</v>
      </c>
      <c r="F10" t="s">
        <v>213</v>
      </c>
      <c r="G10" t="s">
        <v>442</v>
      </c>
      <c r="H10" t="s">
        <v>104</v>
      </c>
    </row>
    <row r="11" spans="4:17" x14ac:dyDescent="0.15">
      <c r="D11" s="1" t="s">
        <v>131</v>
      </c>
      <c r="E11" t="s">
        <v>443</v>
      </c>
    </row>
    <row r="12" spans="4:17" x14ac:dyDescent="0.15">
      <c r="D12" s="1" t="s">
        <v>104</v>
      </c>
    </row>
    <row r="13" spans="4:17" x14ac:dyDescent="0.15">
      <c r="D13" s="1" t="s">
        <v>109</v>
      </c>
    </row>
    <row r="14" spans="4:17" x14ac:dyDescent="0.15">
      <c r="D14" s="1" t="s">
        <v>402</v>
      </c>
      <c r="E14" t="s">
        <v>441</v>
      </c>
      <c r="F14" t="s">
        <v>213</v>
      </c>
      <c r="G14" t="s">
        <v>245</v>
      </c>
      <c r="H14" t="s">
        <v>255</v>
      </c>
      <c r="I14" t="s">
        <v>438</v>
      </c>
      <c r="J14" t="s">
        <v>304</v>
      </c>
      <c r="K14" t="s">
        <v>442</v>
      </c>
      <c r="L14" t="s">
        <v>220</v>
      </c>
      <c r="M14" t="s">
        <v>109</v>
      </c>
      <c r="N14" t="s">
        <v>104</v>
      </c>
    </row>
    <row r="15" spans="4:17" x14ac:dyDescent="0.15">
      <c r="D15" s="1" t="s">
        <v>402</v>
      </c>
      <c r="E15" t="s">
        <v>441</v>
      </c>
      <c r="F15" t="s">
        <v>213</v>
      </c>
      <c r="G15" t="s">
        <v>245</v>
      </c>
      <c r="H15" t="s">
        <v>255</v>
      </c>
      <c r="I15" t="s">
        <v>438</v>
      </c>
      <c r="J15" t="s">
        <v>440</v>
      </c>
      <c r="K15" t="s">
        <v>304</v>
      </c>
      <c r="L15" t="s">
        <v>442</v>
      </c>
      <c r="M15" t="s">
        <v>220</v>
      </c>
      <c r="N15" t="s">
        <v>109</v>
      </c>
      <c r="O15" t="s">
        <v>104</v>
      </c>
    </row>
    <row r="16" spans="4:17" x14ac:dyDescent="0.15">
      <c r="D16" s="1" t="s">
        <v>441</v>
      </c>
      <c r="E16" t="s">
        <v>245</v>
      </c>
      <c r="F16" t="s">
        <v>255</v>
      </c>
      <c r="G16" t="s">
        <v>438</v>
      </c>
      <c r="H16" t="s">
        <v>304</v>
      </c>
      <c r="I16" t="s">
        <v>442</v>
      </c>
      <c r="J16" t="s">
        <v>220</v>
      </c>
      <c r="K16" t="s">
        <v>109</v>
      </c>
      <c r="L16" t="s">
        <v>104</v>
      </c>
    </row>
    <row r="17" spans="4:15" x14ac:dyDescent="0.15">
      <c r="D17" s="1" t="s">
        <v>139</v>
      </c>
      <c r="E17" t="s">
        <v>201</v>
      </c>
      <c r="F17" t="s">
        <v>213</v>
      </c>
    </row>
    <row r="18" spans="4:15" x14ac:dyDescent="0.15">
      <c r="D18" s="1" t="s">
        <v>131</v>
      </c>
    </row>
    <row r="19" spans="4:15" x14ac:dyDescent="0.15">
      <c r="D19" s="1" t="s">
        <v>201</v>
      </c>
      <c r="E19" t="s">
        <v>213</v>
      </c>
      <c r="F19" t="s">
        <v>442</v>
      </c>
    </row>
    <row r="20" spans="4:15" x14ac:dyDescent="0.15">
      <c r="D20" s="1" t="s">
        <v>139</v>
      </c>
    </row>
    <row r="21" spans="4:15" x14ac:dyDescent="0.15">
      <c r="D21" s="1" t="s">
        <v>402</v>
      </c>
      <c r="E21" t="s">
        <v>441</v>
      </c>
      <c r="F21" t="s">
        <v>213</v>
      </c>
      <c r="G21" t="s">
        <v>245</v>
      </c>
      <c r="H21" t="s">
        <v>255</v>
      </c>
      <c r="I21" t="s">
        <v>438</v>
      </c>
      <c r="J21" t="s">
        <v>304</v>
      </c>
      <c r="K21" t="s">
        <v>442</v>
      </c>
      <c r="L21" t="s">
        <v>220</v>
      </c>
    </row>
    <row r="22" spans="4:15" x14ac:dyDescent="0.15">
      <c r="D22" s="1" t="s">
        <v>139</v>
      </c>
      <c r="E22" t="s">
        <v>201</v>
      </c>
      <c r="F22" t="s">
        <v>402</v>
      </c>
      <c r="G22" t="s">
        <v>441</v>
      </c>
      <c r="H22" t="s">
        <v>245</v>
      </c>
      <c r="I22" t="s">
        <v>255</v>
      </c>
      <c r="J22" t="s">
        <v>438</v>
      </c>
      <c r="K22" t="s">
        <v>304</v>
      </c>
      <c r="L22" t="s">
        <v>442</v>
      </c>
      <c r="M22" t="s">
        <v>220</v>
      </c>
      <c r="N22" t="s">
        <v>109</v>
      </c>
      <c r="O22" t="s">
        <v>104</v>
      </c>
    </row>
    <row r="23" spans="4:15" x14ac:dyDescent="0.15">
      <c r="D23" s="1" t="s">
        <v>441</v>
      </c>
      <c r="E23" t="s">
        <v>245</v>
      </c>
      <c r="F23" t="s">
        <v>255</v>
      </c>
      <c r="G23" t="s">
        <v>438</v>
      </c>
      <c r="H23" t="s">
        <v>440</v>
      </c>
      <c r="I23" t="s">
        <v>304</v>
      </c>
      <c r="J23" t="s">
        <v>442</v>
      </c>
      <c r="K23" t="s">
        <v>220</v>
      </c>
      <c r="L23" t="s">
        <v>104</v>
      </c>
    </row>
    <row r="24" spans="4:15" x14ac:dyDescent="0.15">
      <c r="D24" s="1" t="s">
        <v>104</v>
      </c>
    </row>
    <row r="25" spans="4:15" x14ac:dyDescent="0.15">
      <c r="D25" s="1" t="s">
        <v>442</v>
      </c>
      <c r="E25" t="s">
        <v>220</v>
      </c>
    </row>
    <row r="26" spans="4:15" x14ac:dyDescent="0.15">
      <c r="D26" s="1" t="s">
        <v>201</v>
      </c>
      <c r="E26" t="s">
        <v>213</v>
      </c>
    </row>
    <row r="27" spans="4:15" x14ac:dyDescent="0.15">
      <c r="D27" s="1" t="s">
        <v>213</v>
      </c>
      <c r="E27" t="s">
        <v>304</v>
      </c>
      <c r="F27" t="s">
        <v>442</v>
      </c>
      <c r="G27" t="s">
        <v>104</v>
      </c>
    </row>
    <row r="28" spans="4:15" x14ac:dyDescent="0.15">
      <c r="D28" s="1" t="s">
        <v>201</v>
      </c>
      <c r="E28" t="s">
        <v>220</v>
      </c>
      <c r="F28" t="s">
        <v>109</v>
      </c>
    </row>
    <row r="29" spans="4:15" x14ac:dyDescent="0.15">
      <c r="D29" s="1" t="s">
        <v>201</v>
      </c>
      <c r="E29" t="s">
        <v>441</v>
      </c>
      <c r="F29" t="s">
        <v>213</v>
      </c>
      <c r="G29" t="s">
        <v>245</v>
      </c>
      <c r="H29" t="s">
        <v>255</v>
      </c>
      <c r="I29" t="s">
        <v>440</v>
      </c>
      <c r="J29" t="s">
        <v>304</v>
      </c>
      <c r="K29" t="s">
        <v>442</v>
      </c>
      <c r="L29" t="s">
        <v>220</v>
      </c>
      <c r="M29" t="s">
        <v>109</v>
      </c>
      <c r="N29" t="s">
        <v>104</v>
      </c>
      <c r="O29" t="s">
        <v>444</v>
      </c>
    </row>
    <row r="30" spans="4:15" x14ac:dyDescent="0.15">
      <c r="D30" s="1" t="s">
        <v>213</v>
      </c>
      <c r="E30" t="s">
        <v>438</v>
      </c>
      <c r="F30" t="s">
        <v>442</v>
      </c>
      <c r="G30" t="s">
        <v>220</v>
      </c>
    </row>
    <row r="31" spans="4:15" x14ac:dyDescent="0.15">
      <c r="D31" s="1" t="s">
        <v>139</v>
      </c>
      <c r="E31" t="s">
        <v>402</v>
      </c>
      <c r="F31" t="s">
        <v>441</v>
      </c>
      <c r="G31" t="s">
        <v>438</v>
      </c>
      <c r="H31" t="s">
        <v>109</v>
      </c>
    </row>
    <row r="32" spans="4:15" x14ac:dyDescent="0.15">
      <c r="D32" s="1" t="s">
        <v>131</v>
      </c>
      <c r="E32" t="s">
        <v>402</v>
      </c>
      <c r="F32" t="s">
        <v>441</v>
      </c>
      <c r="G32" t="s">
        <v>213</v>
      </c>
      <c r="H32" t="s">
        <v>245</v>
      </c>
      <c r="I32" t="s">
        <v>255</v>
      </c>
      <c r="J32" t="s">
        <v>438</v>
      </c>
      <c r="K32" t="s">
        <v>304</v>
      </c>
      <c r="L32" t="s">
        <v>442</v>
      </c>
      <c r="M32" t="s">
        <v>220</v>
      </c>
      <c r="N32" t="s">
        <v>109</v>
      </c>
      <c r="O32" t="s">
        <v>104</v>
      </c>
    </row>
    <row r="33" spans="4:12" x14ac:dyDescent="0.15">
      <c r="D33" s="1" t="s">
        <v>201</v>
      </c>
      <c r="E33" t="s">
        <v>304</v>
      </c>
      <c r="F33" t="s">
        <v>109</v>
      </c>
    </row>
    <row r="34" spans="4:12" x14ac:dyDescent="0.15">
      <c r="D34" s="1" t="s">
        <v>196</v>
      </c>
    </row>
    <row r="35" spans="4:12" x14ac:dyDescent="0.15">
      <c r="D35" s="1" t="s">
        <v>131</v>
      </c>
      <c r="E35" t="s">
        <v>402</v>
      </c>
      <c r="F35" t="s">
        <v>441</v>
      </c>
      <c r="G35" t="s">
        <v>245</v>
      </c>
      <c r="H35" t="s">
        <v>438</v>
      </c>
      <c r="I35" t="s">
        <v>442</v>
      </c>
      <c r="J35" t="s">
        <v>220</v>
      </c>
      <c r="K35" t="s">
        <v>109</v>
      </c>
      <c r="L35" t="s">
        <v>104</v>
      </c>
    </row>
    <row r="36" spans="4:12" x14ac:dyDescent="0.15">
      <c r="D36" s="1" t="s">
        <v>201</v>
      </c>
    </row>
    <row r="37" spans="4:12" x14ac:dyDescent="0.15">
      <c r="D37" s="1" t="s">
        <v>139</v>
      </c>
      <c r="E37" t="s">
        <v>440</v>
      </c>
      <c r="F37" t="s">
        <v>442</v>
      </c>
    </row>
    <row r="38" spans="4:12" x14ac:dyDescent="0.15">
      <c r="D38" s="1" t="s">
        <v>201</v>
      </c>
      <c r="E38" t="s">
        <v>441</v>
      </c>
      <c r="F38" t="s">
        <v>213</v>
      </c>
      <c r="G38" t="s">
        <v>438</v>
      </c>
      <c r="H38" t="s">
        <v>440</v>
      </c>
      <c r="I38" t="s">
        <v>304</v>
      </c>
      <c r="J38" t="s">
        <v>220</v>
      </c>
      <c r="K38" t="s">
        <v>109</v>
      </c>
      <c r="L38" t="s">
        <v>104</v>
      </c>
    </row>
    <row r="39" spans="4:12" x14ac:dyDescent="0.15">
      <c r="D39" s="1" t="s">
        <v>255</v>
      </c>
      <c r="E39" t="s">
        <v>104</v>
      </c>
    </row>
    <row r="40" spans="4:12" x14ac:dyDescent="0.15">
      <c r="D40" s="1" t="s">
        <v>213</v>
      </c>
    </row>
    <row r="41" spans="4:12" x14ac:dyDescent="0.15">
      <c r="D41" s="1" t="s">
        <v>139</v>
      </c>
    </row>
    <row r="42" spans="4:12" x14ac:dyDescent="0.15">
      <c r="D42" s="1" t="s">
        <v>220</v>
      </c>
    </row>
    <row r="43" spans="4:12" x14ac:dyDescent="0.15">
      <c r="D43" s="1" t="s">
        <v>139</v>
      </c>
      <c r="E43" t="s">
        <v>201</v>
      </c>
      <c r="F43" t="s">
        <v>441</v>
      </c>
      <c r="G43" t="s">
        <v>213</v>
      </c>
      <c r="H43" t="s">
        <v>245</v>
      </c>
      <c r="I43" t="s">
        <v>440</v>
      </c>
      <c r="J43" t="s">
        <v>304</v>
      </c>
    </row>
    <row r="44" spans="4:12" x14ac:dyDescent="0.15">
      <c r="D44" s="1" t="s">
        <v>213</v>
      </c>
      <c r="E44" t="s">
        <v>245</v>
      </c>
    </row>
    <row r="45" spans="4:12" x14ac:dyDescent="0.15">
      <c r="D45" s="1" t="s">
        <v>201</v>
      </c>
      <c r="E45" t="s">
        <v>441</v>
      </c>
      <c r="F45" t="s">
        <v>304</v>
      </c>
      <c r="G45" t="s">
        <v>109</v>
      </c>
      <c r="H45" t="s">
        <v>104</v>
      </c>
    </row>
    <row r="46" spans="4:12" x14ac:dyDescent="0.15">
      <c r="D46" s="1" t="s">
        <v>220</v>
      </c>
    </row>
    <row r="47" spans="4:12" x14ac:dyDescent="0.15">
      <c r="D47" s="1" t="s">
        <v>213</v>
      </c>
    </row>
    <row r="48" spans="4:12" x14ac:dyDescent="0.15">
      <c r="D48" s="1" t="s">
        <v>201</v>
      </c>
    </row>
    <row r="49" spans="4:12" x14ac:dyDescent="0.15">
      <c r="D49" s="1" t="s">
        <v>240</v>
      </c>
    </row>
    <row r="50" spans="4:12" x14ac:dyDescent="0.15">
      <c r="D50" s="1" t="s">
        <v>201</v>
      </c>
      <c r="E50" t="s">
        <v>441</v>
      </c>
      <c r="F50" t="s">
        <v>213</v>
      </c>
      <c r="G50" t="s">
        <v>245</v>
      </c>
      <c r="H50" t="s">
        <v>255</v>
      </c>
      <c r="I50" t="s">
        <v>438</v>
      </c>
      <c r="J50" t="s">
        <v>220</v>
      </c>
      <c r="K50" t="s">
        <v>109</v>
      </c>
      <c r="L50" t="s">
        <v>104</v>
      </c>
    </row>
    <row r="51" spans="4:12" x14ac:dyDescent="0.15">
      <c r="D51" s="1" t="s">
        <v>245</v>
      </c>
    </row>
    <row r="52" spans="4:12" x14ac:dyDescent="0.15">
      <c r="D52" s="1" t="s">
        <v>456</v>
      </c>
    </row>
    <row r="53" spans="4:12" x14ac:dyDescent="0.15">
      <c r="D53" s="1" t="s">
        <v>441</v>
      </c>
      <c r="E53" t="s">
        <v>255</v>
      </c>
      <c r="F53" t="s">
        <v>438</v>
      </c>
      <c r="G53" t="s">
        <v>304</v>
      </c>
      <c r="H53" t="s">
        <v>220</v>
      </c>
      <c r="I53" t="s">
        <v>109</v>
      </c>
      <c r="J53" t="s">
        <v>104</v>
      </c>
    </row>
    <row r="54" spans="4:12" x14ac:dyDescent="0.15">
      <c r="D54" s="1" t="s">
        <v>255</v>
      </c>
    </row>
    <row r="55" spans="4:12" x14ac:dyDescent="0.15">
      <c r="D55" s="1" t="s">
        <v>104</v>
      </c>
    </row>
    <row r="56" spans="4:12" x14ac:dyDescent="0.15">
      <c r="D56" s="1" t="s">
        <v>201</v>
      </c>
      <c r="E56" t="s">
        <v>131</v>
      </c>
      <c r="F56" t="s">
        <v>440</v>
      </c>
      <c r="G56" t="s">
        <v>104</v>
      </c>
    </row>
    <row r="57" spans="4:12" x14ac:dyDescent="0.15">
      <c r="D57" s="1" t="s">
        <v>265</v>
      </c>
    </row>
    <row r="58" spans="4:12" x14ac:dyDescent="0.15">
      <c r="D58" s="1" t="s">
        <v>201</v>
      </c>
    </row>
    <row r="59" spans="4:12" x14ac:dyDescent="0.15">
      <c r="D59" s="1" t="s">
        <v>201</v>
      </c>
      <c r="E59" t="s">
        <v>440</v>
      </c>
      <c r="F59" t="s">
        <v>304</v>
      </c>
    </row>
    <row r="60" spans="4:12" x14ac:dyDescent="0.15">
      <c r="D60" s="1" t="s">
        <v>201</v>
      </c>
    </row>
    <row r="61" spans="4:12" x14ac:dyDescent="0.15">
      <c r="D61" s="1" t="s">
        <v>277</v>
      </c>
    </row>
    <row r="62" spans="4:12" x14ac:dyDescent="0.15">
      <c r="D62" s="1" t="s">
        <v>201</v>
      </c>
      <c r="E62" t="s">
        <v>213</v>
      </c>
      <c r="F62" t="s">
        <v>442</v>
      </c>
    </row>
    <row r="63" spans="4:12" x14ac:dyDescent="0.15">
      <c r="D63" s="1" t="s">
        <v>201</v>
      </c>
      <c r="E63" t="s">
        <v>441</v>
      </c>
      <c r="F63" t="s">
        <v>438</v>
      </c>
      <c r="G63" t="s">
        <v>442</v>
      </c>
      <c r="H63" t="s">
        <v>104</v>
      </c>
    </row>
    <row r="64" spans="4:12" x14ac:dyDescent="0.15">
      <c r="D64" s="1" t="s">
        <v>286</v>
      </c>
    </row>
    <row r="65" spans="4:11" x14ac:dyDescent="0.15">
      <c r="D65" s="1" t="s">
        <v>201</v>
      </c>
      <c r="E65" t="s">
        <v>220</v>
      </c>
    </row>
    <row r="66" spans="4:11" x14ac:dyDescent="0.15">
      <c r="D66" s="1" t="s">
        <v>402</v>
      </c>
      <c r="E66" t="s">
        <v>441</v>
      </c>
      <c r="F66" t="s">
        <v>213</v>
      </c>
      <c r="G66" t="s">
        <v>245</v>
      </c>
      <c r="H66" t="s">
        <v>438</v>
      </c>
    </row>
    <row r="67" spans="4:11" x14ac:dyDescent="0.15">
      <c r="D67" s="1" t="s">
        <v>201</v>
      </c>
      <c r="E67" t="s">
        <v>213</v>
      </c>
      <c r="F67" t="s">
        <v>442</v>
      </c>
      <c r="G67" t="s">
        <v>104</v>
      </c>
    </row>
    <row r="68" spans="4:11" x14ac:dyDescent="0.15">
      <c r="D68" s="1" t="s">
        <v>213</v>
      </c>
    </row>
    <row r="69" spans="4:11" x14ac:dyDescent="0.15">
      <c r="D69" s="1" t="s">
        <v>441</v>
      </c>
      <c r="E69" t="s">
        <v>213</v>
      </c>
      <c r="F69" t="s">
        <v>255</v>
      </c>
      <c r="G69" t="s">
        <v>304</v>
      </c>
      <c r="H69" t="s">
        <v>442</v>
      </c>
      <c r="I69" t="s">
        <v>220</v>
      </c>
      <c r="J69" t="s">
        <v>109</v>
      </c>
      <c r="K69" t="s">
        <v>104</v>
      </c>
    </row>
    <row r="70" spans="4:11" x14ac:dyDescent="0.15">
      <c r="D70" s="1" t="s">
        <v>441</v>
      </c>
      <c r="E70" t="s">
        <v>213</v>
      </c>
      <c r="F70" t="s">
        <v>245</v>
      </c>
      <c r="G70" t="s">
        <v>255</v>
      </c>
      <c r="H70" t="s">
        <v>440</v>
      </c>
      <c r="I70" t="s">
        <v>304</v>
      </c>
      <c r="J70" t="s">
        <v>442</v>
      </c>
      <c r="K70" t="s">
        <v>104</v>
      </c>
    </row>
    <row r="71" spans="4:11" x14ac:dyDescent="0.15">
      <c r="D71" s="1" t="s">
        <v>304</v>
      </c>
    </row>
    <row r="72" spans="4:11" x14ac:dyDescent="0.15">
      <c r="D72" s="1" t="s">
        <v>201</v>
      </c>
      <c r="E72" t="s">
        <v>441</v>
      </c>
      <c r="F72" t="s">
        <v>304</v>
      </c>
      <c r="G72" t="s">
        <v>442</v>
      </c>
      <c r="H72" t="s">
        <v>109</v>
      </c>
    </row>
    <row r="73" spans="4:11" x14ac:dyDescent="0.15">
      <c r="D73" s="1" t="s">
        <v>304</v>
      </c>
    </row>
    <row r="74" spans="4:11" x14ac:dyDescent="0.15">
      <c r="D74" s="1" t="s">
        <v>201</v>
      </c>
    </row>
    <row r="75" spans="4:11" x14ac:dyDescent="0.15">
      <c r="D75" s="1" t="s">
        <v>213</v>
      </c>
    </row>
    <row r="76" spans="4:11" x14ac:dyDescent="0.15">
      <c r="D76" s="1" t="s">
        <v>201</v>
      </c>
      <c r="E76" t="s">
        <v>402</v>
      </c>
      <c r="F76" t="s">
        <v>441</v>
      </c>
      <c r="G76" t="s">
        <v>213</v>
      </c>
      <c r="H76" t="s">
        <v>245</v>
      </c>
      <c r="I76" t="s">
        <v>109</v>
      </c>
      <c r="J76" t="s">
        <v>104</v>
      </c>
    </row>
    <row r="77" spans="4:11" x14ac:dyDescent="0.15">
      <c r="D77" s="18" t="s">
        <v>139</v>
      </c>
      <c r="E77" t="s">
        <v>402</v>
      </c>
      <c r="F77" t="s">
        <v>441</v>
      </c>
      <c r="G77" t="s">
        <v>213</v>
      </c>
      <c r="H77" t="s">
        <v>245</v>
      </c>
    </row>
    <row r="78" spans="4:11" x14ac:dyDescent="0.15">
      <c r="D78" s="1" t="s">
        <v>139</v>
      </c>
      <c r="E78" t="s">
        <v>201</v>
      </c>
      <c r="F78" t="s">
        <v>213</v>
      </c>
      <c r="G78" t="s">
        <v>245</v>
      </c>
      <c r="H78" t="s">
        <v>442</v>
      </c>
      <c r="I78" t="s">
        <v>104</v>
      </c>
    </row>
    <row r="79" spans="4:11" x14ac:dyDescent="0.15">
      <c r="D79" s="18" t="s">
        <v>201</v>
      </c>
      <c r="E79" t="s">
        <v>441</v>
      </c>
      <c r="F79" t="s">
        <v>255</v>
      </c>
      <c r="G79" t="s">
        <v>438</v>
      </c>
      <c r="H79" t="s">
        <v>304</v>
      </c>
      <c r="I79" t="s">
        <v>442</v>
      </c>
      <c r="J79" t="s">
        <v>109</v>
      </c>
    </row>
    <row r="80" spans="4:11" x14ac:dyDescent="0.15">
      <c r="D80" s="18" t="s">
        <v>201</v>
      </c>
      <c r="E80" t="s">
        <v>213</v>
      </c>
      <c r="F80" t="s">
        <v>245</v>
      </c>
      <c r="G80" t="s">
        <v>255</v>
      </c>
      <c r="H80" t="s">
        <v>304</v>
      </c>
      <c r="I80" t="s">
        <v>104</v>
      </c>
    </row>
    <row r="81" spans="4:10" x14ac:dyDescent="0.15">
      <c r="D81" s="1" t="s">
        <v>255</v>
      </c>
    </row>
    <row r="82" spans="4:10" x14ac:dyDescent="0.15">
      <c r="D82" s="18" t="s">
        <v>213</v>
      </c>
      <c r="E82" t="s">
        <v>245</v>
      </c>
    </row>
    <row r="83" spans="4:10" x14ac:dyDescent="0.15">
      <c r="D83" s="18" t="s">
        <v>131</v>
      </c>
      <c r="E83" t="s">
        <v>213</v>
      </c>
      <c r="F83" t="s">
        <v>304</v>
      </c>
      <c r="G83" t="s">
        <v>445</v>
      </c>
    </row>
    <row r="84" spans="4:10" x14ac:dyDescent="0.15">
      <c r="D84" s="18" t="s">
        <v>201</v>
      </c>
      <c r="E84" t="s">
        <v>245</v>
      </c>
    </row>
    <row r="85" spans="4:10" x14ac:dyDescent="0.15">
      <c r="D85" s="1" t="s">
        <v>245</v>
      </c>
      <c r="E85" t="s">
        <v>304</v>
      </c>
      <c r="F85" t="s">
        <v>104</v>
      </c>
    </row>
    <row r="86" spans="4:10" x14ac:dyDescent="0.15">
      <c r="D86" s="5" t="s">
        <v>213</v>
      </c>
    </row>
    <row r="87" spans="4:10" x14ac:dyDescent="0.15">
      <c r="D87" s="1" t="s">
        <v>201</v>
      </c>
      <c r="E87" t="s">
        <v>131</v>
      </c>
      <c r="F87" t="s">
        <v>402</v>
      </c>
      <c r="G87" t="s">
        <v>213</v>
      </c>
      <c r="H87" t="s">
        <v>245</v>
      </c>
      <c r="I87" t="s">
        <v>255</v>
      </c>
      <c r="J87" t="s">
        <v>442</v>
      </c>
    </row>
    <row r="88" spans="4:10" x14ac:dyDescent="0.15">
      <c r="D88" s="1" t="s">
        <v>131</v>
      </c>
      <c r="E88" t="s">
        <v>402</v>
      </c>
      <c r="F88" t="s">
        <v>441</v>
      </c>
      <c r="G88" t="s">
        <v>304</v>
      </c>
      <c r="H88" t="s">
        <v>442</v>
      </c>
    </row>
    <row r="89" spans="4:10" x14ac:dyDescent="0.15">
      <c r="D89" s="1" t="s">
        <v>255</v>
      </c>
      <c r="E89" t="s">
        <v>440</v>
      </c>
    </row>
    <row r="90" spans="4:10" x14ac:dyDescent="0.15">
      <c r="D90" s="1" t="s">
        <v>441</v>
      </c>
      <c r="E90" t="s">
        <v>304</v>
      </c>
      <c r="F90" t="s">
        <v>109</v>
      </c>
      <c r="G90" t="s">
        <v>104</v>
      </c>
    </row>
    <row r="91" spans="4:10" x14ac:dyDescent="0.15">
      <c r="D91" s="1" t="s">
        <v>304</v>
      </c>
    </row>
    <row r="92" spans="4:10" x14ac:dyDescent="0.15">
      <c r="D92" s="1" t="s">
        <v>201</v>
      </c>
      <c r="E92" t="s">
        <v>104</v>
      </c>
    </row>
    <row r="93" spans="4:10" x14ac:dyDescent="0.15">
      <c r="D93" s="1" t="s">
        <v>201</v>
      </c>
      <c r="E93" t="s">
        <v>213</v>
      </c>
      <c r="F93" t="s">
        <v>245</v>
      </c>
      <c r="G93" t="s">
        <v>442</v>
      </c>
      <c r="H93" t="s">
        <v>220</v>
      </c>
      <c r="I93" t="s">
        <v>104</v>
      </c>
    </row>
    <row r="94" spans="4:10" x14ac:dyDescent="0.15">
      <c r="D94" s="1" t="s">
        <v>398</v>
      </c>
    </row>
    <row r="95" spans="4:10" x14ac:dyDescent="0.15">
      <c r="D95" s="1" t="s">
        <v>402</v>
      </c>
    </row>
    <row r="96" spans="4:10" x14ac:dyDescent="0.15">
      <c r="D96" s="1" t="s">
        <v>402</v>
      </c>
      <c r="E96" t="s">
        <v>441</v>
      </c>
      <c r="F96" t="s">
        <v>213</v>
      </c>
      <c r="G96" t="s">
        <v>245</v>
      </c>
      <c r="H96" t="s">
        <v>442</v>
      </c>
    </row>
    <row r="97" spans="2:17" x14ac:dyDescent="0.15">
      <c r="D97" s="1" t="s">
        <v>201</v>
      </c>
      <c r="E97" t="s">
        <v>402</v>
      </c>
      <c r="F97" t="s">
        <v>441</v>
      </c>
      <c r="G97" t="s">
        <v>213</v>
      </c>
      <c r="H97" t="s">
        <v>245</v>
      </c>
      <c r="I97" t="s">
        <v>255</v>
      </c>
      <c r="J97" t="s">
        <v>438</v>
      </c>
      <c r="K97" t="s">
        <v>440</v>
      </c>
      <c r="L97" t="s">
        <v>220</v>
      </c>
      <c r="M97" t="s">
        <v>104</v>
      </c>
    </row>
    <row r="98" spans="2:17" x14ac:dyDescent="0.15">
      <c r="D98" s="1" t="s">
        <v>410</v>
      </c>
    </row>
    <row r="99" spans="2:17" x14ac:dyDescent="0.15">
      <c r="D99" s="1" t="s">
        <v>104</v>
      </c>
    </row>
    <row r="100" spans="2:17" x14ac:dyDescent="0.15">
      <c r="D100" s="1" t="s">
        <v>201</v>
      </c>
      <c r="E100" t="s">
        <v>131</v>
      </c>
      <c r="F100" t="s">
        <v>402</v>
      </c>
      <c r="G100" t="s">
        <v>441</v>
      </c>
      <c r="H100" t="s">
        <v>213</v>
      </c>
      <c r="I100" t="s">
        <v>245</v>
      </c>
      <c r="J100" t="s">
        <v>255</v>
      </c>
      <c r="K100" t="s">
        <v>438</v>
      </c>
      <c r="L100" t="s">
        <v>440</v>
      </c>
      <c r="M100" t="s">
        <v>304</v>
      </c>
      <c r="N100" t="s">
        <v>442</v>
      </c>
      <c r="O100" t="s">
        <v>220</v>
      </c>
      <c r="P100" t="s">
        <v>109</v>
      </c>
      <c r="Q100" t="s">
        <v>104</v>
      </c>
    </row>
    <row r="108" spans="2:17" x14ac:dyDescent="0.15">
      <c r="B108" s="8" t="s">
        <v>410</v>
      </c>
      <c r="C108">
        <v>1</v>
      </c>
    </row>
    <row r="109" spans="2:17" x14ac:dyDescent="0.15">
      <c r="B109" s="8" t="s">
        <v>455</v>
      </c>
      <c r="C109">
        <v>2</v>
      </c>
    </row>
    <row r="110" spans="2:17" x14ac:dyDescent="0.15">
      <c r="B110" s="1" t="s">
        <v>277</v>
      </c>
      <c r="C110">
        <v>1</v>
      </c>
    </row>
    <row r="111" spans="2:17" x14ac:dyDescent="0.15">
      <c r="B111" s="9" t="s">
        <v>456</v>
      </c>
      <c r="C111">
        <v>1</v>
      </c>
    </row>
    <row r="112" spans="2:17" x14ac:dyDescent="0.15">
      <c r="B112" s="1" t="s">
        <v>286</v>
      </c>
      <c r="C112">
        <v>1</v>
      </c>
    </row>
    <row r="113" spans="2:3" x14ac:dyDescent="0.15">
      <c r="B113" s="9" t="s">
        <v>457</v>
      </c>
      <c r="C113">
        <v>1</v>
      </c>
    </row>
    <row r="114" spans="2:3" x14ac:dyDescent="0.15">
      <c r="B114" s="9" t="s">
        <v>398</v>
      </c>
      <c r="C114">
        <f>1</f>
        <v>1</v>
      </c>
    </row>
    <row r="115" spans="2:3" x14ac:dyDescent="0.15">
      <c r="B115" s="8" t="s">
        <v>443</v>
      </c>
      <c r="C115">
        <v>1</v>
      </c>
    </row>
    <row r="116" spans="2:3" x14ac:dyDescent="0.15">
      <c r="B116" s="9" t="s">
        <v>458</v>
      </c>
      <c r="C116">
        <v>1</v>
      </c>
    </row>
    <row r="117" spans="2:3" x14ac:dyDescent="0.15">
      <c r="B117" s="1" t="s">
        <v>459</v>
      </c>
      <c r="C117">
        <v>1</v>
      </c>
    </row>
    <row r="118" spans="2:3" x14ac:dyDescent="0.15">
      <c r="B118" t="s">
        <v>444</v>
      </c>
    </row>
  </sheetData>
  <autoFilter ref="D1:Q100" xr:uid="{7FE3DA8D-DB04-9449-90A0-364166860C2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6FF01-2AD5-C848-9003-1299FC5F46C0}">
  <dimension ref="A2:C16"/>
  <sheetViews>
    <sheetView zoomScale="137" workbookViewId="0">
      <selection activeCell="F4" sqref="F4"/>
    </sheetView>
  </sheetViews>
  <sheetFormatPr baseColWidth="10" defaultRowHeight="13" x14ac:dyDescent="0.15"/>
  <cols>
    <col min="1" max="1" width="42.1640625" customWidth="1"/>
  </cols>
  <sheetData>
    <row r="2" spans="1:3" x14ac:dyDescent="0.15">
      <c r="A2" t="s">
        <v>460</v>
      </c>
      <c r="B2">
        <f>10+1+2+1+1</f>
        <v>15</v>
      </c>
      <c r="C2" s="20">
        <f>B2/99</f>
        <v>0.15151515151515152</v>
      </c>
    </row>
    <row r="3" spans="1:3" x14ac:dyDescent="0.15">
      <c r="A3" s="1" t="s">
        <v>201</v>
      </c>
      <c r="B3">
        <f>36+4</f>
        <v>40</v>
      </c>
      <c r="C3" s="20">
        <f>B3/99</f>
        <v>0.40404040404040403</v>
      </c>
    </row>
    <row r="4" spans="1:3" x14ac:dyDescent="0.15">
      <c r="A4" s="10" t="s">
        <v>131</v>
      </c>
      <c r="B4">
        <f>6+3</f>
        <v>9</v>
      </c>
      <c r="C4" s="20">
        <f t="shared" ref="C4:C16" si="0">B4/99</f>
        <v>9.0909090909090912E-2</v>
      </c>
    </row>
    <row r="5" spans="1:3" x14ac:dyDescent="0.15">
      <c r="A5" s="10" t="s">
        <v>440</v>
      </c>
      <c r="B5">
        <f>3+2+3+2+1+1+1</f>
        <v>13</v>
      </c>
      <c r="C5" s="20">
        <f t="shared" si="0"/>
        <v>0.13131313131313133</v>
      </c>
    </row>
    <row r="6" spans="1:3" x14ac:dyDescent="0.15">
      <c r="A6" s="1" t="s">
        <v>245</v>
      </c>
      <c r="B6">
        <f>2+6+3+11+7+1</f>
        <v>30</v>
      </c>
      <c r="C6" s="20">
        <f t="shared" si="0"/>
        <v>0.30303030303030304</v>
      </c>
    </row>
    <row r="7" spans="1:3" x14ac:dyDescent="0.15">
      <c r="A7" s="1" t="s">
        <v>255</v>
      </c>
      <c r="B7">
        <f>4+1+4+2+6+4+1</f>
        <v>22</v>
      </c>
      <c r="C7" s="20">
        <f t="shared" si="0"/>
        <v>0.22222222222222221</v>
      </c>
    </row>
    <row r="8" spans="1:3" x14ac:dyDescent="0.15">
      <c r="A8" s="1" t="s">
        <v>220</v>
      </c>
      <c r="B8">
        <f>2+4+1+2+2+4+1+5+3+1</f>
        <v>25</v>
      </c>
      <c r="C8" s="20">
        <f t="shared" si="0"/>
        <v>0.25252525252525254</v>
      </c>
    </row>
    <row r="9" spans="1:3" x14ac:dyDescent="0.15">
      <c r="A9" s="1" t="s">
        <v>442</v>
      </c>
      <c r="B9">
        <f>1+6+4+5+3+3+4+3+1</f>
        <v>30</v>
      </c>
      <c r="C9" s="20">
        <f t="shared" si="0"/>
        <v>0.30303030303030304</v>
      </c>
    </row>
    <row r="10" spans="1:3" x14ac:dyDescent="0.15">
      <c r="A10" s="10" t="s">
        <v>441</v>
      </c>
      <c r="B10">
        <f>6+16+9+2</f>
        <v>33</v>
      </c>
      <c r="C10" s="20">
        <f t="shared" si="0"/>
        <v>0.33333333333333331</v>
      </c>
    </row>
    <row r="11" spans="1:3" x14ac:dyDescent="0.15">
      <c r="A11" s="1" t="s">
        <v>438</v>
      </c>
      <c r="B11">
        <f>2+3+6+2+5+3+1</f>
        <v>22</v>
      </c>
      <c r="C11" s="20">
        <f t="shared" si="0"/>
        <v>0.22222222222222221</v>
      </c>
    </row>
    <row r="12" spans="1:3" x14ac:dyDescent="0.15">
      <c r="A12" s="10" t="s">
        <v>213</v>
      </c>
      <c r="B12">
        <v>45</v>
      </c>
      <c r="C12" s="20">
        <f t="shared" si="0"/>
        <v>0.45454545454545453</v>
      </c>
    </row>
    <row r="13" spans="1:3" x14ac:dyDescent="0.15">
      <c r="A13" s="1" t="s">
        <v>104</v>
      </c>
      <c r="B13">
        <f>4+2+1+6+5+3+5+2+5+1+2+3+1</f>
        <v>40</v>
      </c>
      <c r="C13" s="20">
        <f t="shared" si="0"/>
        <v>0.40404040404040403</v>
      </c>
    </row>
    <row r="14" spans="1:3" x14ac:dyDescent="0.15">
      <c r="A14" s="10" t="s">
        <v>402</v>
      </c>
      <c r="B14">
        <f>6+8+3</f>
        <v>17</v>
      </c>
      <c r="C14" s="20">
        <f t="shared" si="0"/>
        <v>0.17171717171717171</v>
      </c>
    </row>
    <row r="15" spans="1:3" x14ac:dyDescent="0.15">
      <c r="A15" s="1" t="s">
        <v>109</v>
      </c>
      <c r="B15">
        <v>26</v>
      </c>
      <c r="C15" s="20">
        <f t="shared" si="0"/>
        <v>0.26262626262626265</v>
      </c>
    </row>
    <row r="16" spans="1:3" x14ac:dyDescent="0.15">
      <c r="A16" s="1" t="s">
        <v>304</v>
      </c>
      <c r="B16">
        <f>3+4+5+4+5+3+5+3+1</f>
        <v>33</v>
      </c>
      <c r="C16" s="20">
        <f t="shared" si="0"/>
        <v>0.33333333333333331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10</vt:i4>
      </vt:variant>
    </vt:vector>
  </HeadingPairs>
  <TitlesOfParts>
    <vt:vector size="10" baseType="lpstr">
      <vt:lpstr>Form Responses 1</vt:lpstr>
      <vt:lpstr>tipos de viaje</vt:lpstr>
      <vt:lpstr>se enteró</vt:lpstr>
      <vt:lpstr>Hoja2</vt:lpstr>
      <vt:lpstr>No usa tuk tuk</vt:lpstr>
      <vt:lpstr>porqué no</vt:lpstr>
      <vt:lpstr>Hoja3</vt:lpstr>
      <vt:lpstr>desglose porque si</vt:lpstr>
      <vt:lpstr>porque sí</vt:lpstr>
      <vt:lpstr>calificaciones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2023-02-01T03:08:31Z</dcterms:modified>
</cp:coreProperties>
</file>